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politoit.sharepoint.com/teams/COLL_HUBNODES/Documenti condivisi/General/Amministrazione HUB/1. Amministrazione/Anticorruzione_trasparenza/Allegati_amministrazione_trasparenza/Sez.Bandi di gara e contratti/31052026 Procedure e determine/"/>
    </mc:Choice>
  </mc:AlternateContent>
  <xr:revisionPtr revIDLastSave="0" documentId="8_{C8B09D57-613A-46B0-B1E7-D6B203DF6EEA}" xr6:coauthVersionLast="47" xr6:coauthVersionMax="47" xr10:uidLastSave="{00000000-0000-0000-0000-000000000000}"/>
  <bookViews>
    <workbookView xWindow="-108" yWindow="-108" windowWidth="23256" windowHeight="12456" xr2:uid="{03F8C23C-CF6B-4FAC-BC73-C401407E1D06}"/>
  </bookViews>
  <sheets>
    <sheet name="sez bandi gare trasparenza" sheetId="1" r:id="rId1"/>
  </sheets>
  <externalReferences>
    <externalReference r:id="rId2"/>
  </externalReferenc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2" i="1" l="1"/>
  <c r="I97" i="1"/>
  <c r="I108" i="1" l="1"/>
  <c r="I111" i="1"/>
  <c r="I112" i="1"/>
  <c r="I113" i="1"/>
  <c r="I114" i="1"/>
  <c r="I119" i="1"/>
  <c r="I89" i="1"/>
  <c r="I13" i="1"/>
  <c r="I14" i="1"/>
  <c r="I86" i="1"/>
  <c r="I76" i="1"/>
  <c r="H104" i="1" l="1"/>
  <c r="H95" i="1"/>
  <c r="H93" i="1"/>
  <c r="H90" i="1"/>
  <c r="H89" i="1"/>
  <c r="H88" i="1"/>
  <c r="I88" i="1" s="1"/>
  <c r="I87" i="1"/>
  <c r="H85" i="1" l="1"/>
  <c r="F85" i="1"/>
  <c r="E85" i="1"/>
  <c r="D85" i="1"/>
</calcChain>
</file>

<file path=xl/sharedStrings.xml><?xml version="1.0" encoding="utf-8"?>
<sst xmlns="http://schemas.openxmlformats.org/spreadsheetml/2006/main" count="1051" uniqueCount="521">
  <si>
    <t>n.ordine</t>
  </si>
  <si>
    <t>Determina n.</t>
  </si>
  <si>
    <t>Modalita di attribuzione e modalita di selezione</t>
  </si>
  <si>
    <t>Oggetto</t>
  </si>
  <si>
    <t>Num CIG</t>
  </si>
  <si>
    <t>Durata</t>
  </si>
  <si>
    <t xml:space="preserve">Importo </t>
  </si>
  <si>
    <t>Importo liquidato</t>
  </si>
  <si>
    <t>Determina</t>
  </si>
  <si>
    <t>BDNCP</t>
  </si>
  <si>
    <t>rapporto sulla situazione del personale</t>
  </si>
  <si>
    <t>L. 68/1999 diritto al lavoro disabili</t>
  </si>
  <si>
    <t>04/2023</t>
  </si>
  <si>
    <t>05/2023</t>
  </si>
  <si>
    <t>Affidamento diretto</t>
  </si>
  <si>
    <t>Frigorosso di Sara Merialdi &amp; Luca Agostino snc</t>
  </si>
  <si>
    <t>Consulenza specialistica per lo studio, declinazione e realizzazione di una brand/visual identity e la creazione di un portale web per l’ecosistema NODES per dare adeguata diffusione e promozione del progetto NODES, anche online, sia web che social</t>
  </si>
  <si>
    <t>9571246A0E</t>
  </si>
  <si>
    <t>sino al 31/03/2023</t>
  </si>
  <si>
    <t>05_2053</t>
  </si>
  <si>
    <t>Dettaglio Appalto (anticorruzione.it)</t>
  </si>
  <si>
    <t>06/2023</t>
  </si>
  <si>
    <t>13/2023</t>
  </si>
  <si>
    <t>Ubaldi Alessio</t>
  </si>
  <si>
    <t>Piano anticorruzione (incarico triennale)</t>
  </si>
  <si>
    <t>971235373D</t>
  </si>
  <si>
    <t>triennale 2023-2024-2025</t>
  </si>
  <si>
    <t>13_2023</t>
  </si>
  <si>
    <t>08/2023</t>
  </si>
  <si>
    <t>09/2023</t>
  </si>
  <si>
    <t>BARBARA NEGRO</t>
  </si>
  <si>
    <t>Revisore (nomina sino al bilancio 31/12/2024)</t>
  </si>
  <si>
    <t>970215251C</t>
  </si>
  <si>
    <t>triennale 2022-2023-2024-2025</t>
  </si>
  <si>
    <t>09_2023</t>
  </si>
  <si>
    <t>STUDIO DOTTORI COMMERCIALISTI RAYNERI &amp; ASSOCIATI</t>
  </si>
  <si>
    <t>Revisore Presidente (nomina sino al bilancio 31/12/2024)</t>
  </si>
  <si>
    <t>9702026D1F</t>
  </si>
  <si>
    <t>08_2023</t>
  </si>
  <si>
    <t>10/2023</t>
  </si>
  <si>
    <t>14/2023</t>
  </si>
  <si>
    <t>EXPERTA BUSINESS SOLUTIONS SRL</t>
  </si>
  <si>
    <t>Controllo di gestione 2023</t>
  </si>
  <si>
    <t>9762269F37</t>
  </si>
  <si>
    <t>anno 2023</t>
  </si>
  <si>
    <t>14_2023</t>
  </si>
  <si>
    <t>11/2023</t>
  </si>
  <si>
    <t>LUCA GIUSEPPE PIOVANO</t>
  </si>
  <si>
    <t>9714373A31</t>
  </si>
  <si>
    <t>10_2023</t>
  </si>
  <si>
    <t>17/2023</t>
  </si>
  <si>
    <t>22/2023</t>
  </si>
  <si>
    <t>Fondazione Piemonte Innova</t>
  </si>
  <si>
    <t xml:space="preserve">GDPR e Cyber </t>
  </si>
  <si>
    <t>985605952F</t>
  </si>
  <si>
    <t>quadriennale ann 2023-2024-2025-2026</t>
  </si>
  <si>
    <t>22_2023</t>
  </si>
  <si>
    <t>25/2023</t>
  </si>
  <si>
    <t>60/2023</t>
  </si>
  <si>
    <t>BAKER TILLY WCT S.R.L. SOCIETÀ TRA PROFESSIONISTI</t>
  </si>
  <si>
    <t>Commercialista (incarico triennale)</t>
  </si>
  <si>
    <t>9941223CBB</t>
  </si>
  <si>
    <t>sino 31/12/2025</t>
  </si>
  <si>
    <t>28/2023</t>
  </si>
  <si>
    <t>62/2023</t>
  </si>
  <si>
    <t>Dolci e Sapori srl</t>
  </si>
  <si>
    <t>Catering per evento bandi a Cascata</t>
  </si>
  <si>
    <t>ZCB3C6A742</t>
  </si>
  <si>
    <t>del 12/09/2023</t>
  </si>
  <si>
    <t>62_2023</t>
  </si>
  <si>
    <t>34/2023</t>
  </si>
  <si>
    <t>67/2023</t>
  </si>
  <si>
    <t>A. Manzoni &amp; C. S.p.A. - GEDI Gruppo Editoriale S.p.A.</t>
  </si>
  <si>
    <t xml:space="preserve">Disseminazione iniziative ecosistema Nodes </t>
  </si>
  <si>
    <t>A01248A9FF</t>
  </si>
  <si>
    <t>sino al 30/11/2023</t>
  </si>
  <si>
    <t>67_2023</t>
  </si>
  <si>
    <t>35/2023</t>
  </si>
  <si>
    <t>92/2023</t>
  </si>
  <si>
    <t>Elexys srl</t>
  </si>
  <si>
    <t>Contratto di Licenza d'Uso e Fornitura di Servizi programma gestionale</t>
  </si>
  <si>
    <t>A00EC676AD</t>
  </si>
  <si>
    <t>sino al 31/12/2025</t>
  </si>
  <si>
    <t>92_2023</t>
  </si>
  <si>
    <t>43/2023</t>
  </si>
  <si>
    <t>95/2023</t>
  </si>
  <si>
    <t>Micale Alessio</t>
  </si>
  <si>
    <t>Supporto tecnico-specialistico per le attivita’ di quality review e di audit di reperforming delle rendicontazioni</t>
  </si>
  <si>
    <t>A02B7DE041</t>
  </si>
  <si>
    <t>95_2023</t>
  </si>
  <si>
    <t>44/2023</t>
  </si>
  <si>
    <t>97/2023</t>
  </si>
  <si>
    <t>Ponti Alberto</t>
  </si>
  <si>
    <t>Servizio formazione ed assistenza al RUP</t>
  </si>
  <si>
    <t>A0284DD944</t>
  </si>
  <si>
    <t>97_2023</t>
  </si>
  <si>
    <t>45/2023</t>
  </si>
  <si>
    <t>96/2023</t>
  </si>
  <si>
    <t>Errebian S.p.a. </t>
  </si>
  <si>
    <t>Acquisto toner e cancelleria</t>
  </si>
  <si>
    <t xml:space="preserve">Z5D3D68BF8 </t>
  </si>
  <si>
    <t>del 30/11/2023</t>
  </si>
  <si>
    <t>96_2023</t>
  </si>
  <si>
    <t>47/2023</t>
  </si>
  <si>
    <t>98/2023</t>
  </si>
  <si>
    <t>Cerrano Maurizio</t>
  </si>
  <si>
    <t>Incarico ODV sino al 31/12/2025</t>
  </si>
  <si>
    <t>Prestaz. d'opera</t>
  </si>
  <si>
    <t>98_2023</t>
  </si>
  <si>
    <t>-</t>
  </si>
  <si>
    <t>01/2024</t>
  </si>
  <si>
    <t>03/2024</t>
  </si>
  <si>
    <t xml:space="preserve">Clerici Jana </t>
  </si>
  <si>
    <t>Incarico di RSPP e DVR anno 2024-2025 (ai sensi del D.Lgs. 81.08)</t>
  </si>
  <si>
    <t>Prestaz.d'opera</t>
  </si>
  <si>
    <t>Anno 2024-2025</t>
  </si>
  <si>
    <t>03_2024</t>
  </si>
  <si>
    <t>02/2024</t>
  </si>
  <si>
    <t>04/2024</t>
  </si>
  <si>
    <t>Nuova Cafè snc di Caraonti Mauro &amp; C.</t>
  </si>
  <si>
    <t>Catering general assembly 13 febbraio</t>
  </si>
  <si>
    <t>B0317B79A4</t>
  </si>
  <si>
    <t>Del 13/02/2024</t>
  </si>
  <si>
    <t>04_2024</t>
  </si>
  <si>
    <t>06/2024</t>
  </si>
  <si>
    <t>Minella, Piovano e Castagnini SRL</t>
  </si>
  <si>
    <t>Assicurazione RTC/RCO anni 2024-2025</t>
  </si>
  <si>
    <t>B07D8DB433</t>
  </si>
  <si>
    <t>anno 2024 - 2025</t>
  </si>
  <si>
    <t>06_2024</t>
  </si>
  <si>
    <t>allegato</t>
  </si>
  <si>
    <t>07/2024</t>
  </si>
  <si>
    <t>Frigorosso snc di Sara Merialdi &amp; Luca Agostino snc</t>
  </si>
  <si>
    <t>Servizio Hosting e HTTPS con certificato DV su server Linux VPS (12 mesi post collaudo) Manutenz corrett e conserv 12 mesi post collaudo</t>
  </si>
  <si>
    <t>B0A7684330</t>
  </si>
  <si>
    <t>anno 2024 + post collaudo</t>
  </si>
  <si>
    <t>07_2024</t>
  </si>
  <si>
    <t>05/2024</t>
  </si>
  <si>
    <t>08/2024</t>
  </si>
  <si>
    <t>Edenred Italia srl</t>
  </si>
  <si>
    <t>Buoni pasto pasto dipendenti anno 2024</t>
  </si>
  <si>
    <t>B0A8C61DF7</t>
  </si>
  <si>
    <t>anno 2024</t>
  </si>
  <si>
    <t>08_2024</t>
  </si>
  <si>
    <t>In attesa di ricezione dall'OE</t>
  </si>
  <si>
    <t>Contratto  11/03/24</t>
  </si>
  <si>
    <t>10/2024</t>
  </si>
  <si>
    <t>Copertino Maria Elisa</t>
  </si>
  <si>
    <t>Servizio di supporto alla misurazione delle performance e impatto del programma Nodes</t>
  </si>
  <si>
    <t>sino al 30/09/2025</t>
  </si>
  <si>
    <t>10_2024</t>
  </si>
  <si>
    <t>Contratto  08/03/24</t>
  </si>
  <si>
    <t>11/2024</t>
  </si>
  <si>
    <t>Cosso Mariateresa Angela</t>
  </si>
  <si>
    <t>Servizio di supporto al coordinamento della ricerca del programma Nodes</t>
  </si>
  <si>
    <t>11_2024</t>
  </si>
  <si>
    <t>CDA 14/03/2024</t>
  </si>
  <si>
    <t>12/2024</t>
  </si>
  <si>
    <t>Pene Vidari Francesco Notai Associati</t>
  </si>
  <si>
    <t>Attività di consulenza e assistenza, redazione del verbale di assemblea portante modifiche statutarie.</t>
  </si>
  <si>
    <t>1 giorno</t>
  </si>
  <si>
    <t>12_2024</t>
  </si>
  <si>
    <t>13/2024</t>
  </si>
  <si>
    <t>Tuo Logo  Srl</t>
  </si>
  <si>
    <t>Materiale per disseminazione progetto Nodes</t>
  </si>
  <si>
    <t>B0DBEB5C3C</t>
  </si>
  <si>
    <t>13_2024</t>
  </si>
  <si>
    <t>15/2024</t>
  </si>
  <si>
    <t xml:space="preserve">OGR-CRT scpa </t>
  </si>
  <si>
    <t>Divulgazione progetto Nodes Competence Booster-Affitto Spazi, set up, service tecnico e staff tecnico del 8 aprile 2024</t>
  </si>
  <si>
    <t>B104DC4E86</t>
  </si>
  <si>
    <t>15_2024</t>
  </si>
  <si>
    <t>16/2024</t>
  </si>
  <si>
    <t>Gusto Torino Srl (snodo)</t>
  </si>
  <si>
    <t>Divulgazione progetto Nodes – Servizio per evento OGR del 8 aprile 2024</t>
  </si>
  <si>
    <t>B1053021FE</t>
  </si>
  <si>
    <t>16_2024</t>
  </si>
  <si>
    <t>09/2024</t>
  </si>
  <si>
    <t>18/2024</t>
  </si>
  <si>
    <t>Centrocopie srl</t>
  </si>
  <si>
    <t>Divulgazione progetto Nodes -Stampe materiale 2024 -2025</t>
  </si>
  <si>
    <t>B10508A871</t>
  </si>
  <si>
    <t>anno 2024 2025</t>
  </si>
  <si>
    <t>18_2024</t>
  </si>
  <si>
    <t>14/2024</t>
  </si>
  <si>
    <t>Il Sole 24 ore spa</t>
  </si>
  <si>
    <t>Disseminazione iniziative ecosistema Nodes  attraverso ADV on line</t>
  </si>
  <si>
    <t>B0DC489B79</t>
  </si>
  <si>
    <t>14_2024</t>
  </si>
  <si>
    <t>17/2024</t>
  </si>
  <si>
    <t>Ing.Entilmente srl</t>
  </si>
  <si>
    <t>Divulgazione progetto Nodes – Servizio di assistenza tecnica evento 8aprile 2024</t>
  </si>
  <si>
    <t>B1051C3ABC</t>
  </si>
  <si>
    <t>17_2024</t>
  </si>
  <si>
    <t>20/2024</t>
  </si>
  <si>
    <t>Rigatelli Franceso</t>
  </si>
  <si>
    <t>Divulgazione progetto Nodes  -Moderatore per i relatori Competence Booster</t>
  </si>
  <si>
    <t>20_2024</t>
  </si>
  <si>
    <t>contratto 9/04/2024</t>
  </si>
  <si>
    <t>21/2024</t>
  </si>
  <si>
    <t>IngrossoM. Raffaella</t>
  </si>
  <si>
    <t>CV bandi a cascata linea A e B 2^fase</t>
  </si>
  <si>
    <t>n. massimo di sedute 7 - entro 30/09/2025</t>
  </si>
  <si>
    <t>21_2024</t>
  </si>
  <si>
    <t>22/2024</t>
  </si>
  <si>
    <t>VerdeGiacomo Giuseppe</t>
  </si>
  <si>
    <t>22_2024</t>
  </si>
  <si>
    <t>23/2024</t>
  </si>
  <si>
    <t>BrunettoElena</t>
  </si>
  <si>
    <t>23_2024</t>
  </si>
  <si>
    <t>24/2024</t>
  </si>
  <si>
    <t>VitaleClaudio</t>
  </si>
  <si>
    <t>24_2024</t>
  </si>
  <si>
    <t>26/2024</t>
  </si>
  <si>
    <t xml:space="preserve">CarfagnaCosimo </t>
  </si>
  <si>
    <t>26_2024</t>
  </si>
  <si>
    <t>25/2024</t>
  </si>
  <si>
    <t>BraschiAndrea</t>
  </si>
  <si>
    <t>25_2024</t>
  </si>
  <si>
    <t>27/2024</t>
  </si>
  <si>
    <t>BocchioOrietta</t>
  </si>
  <si>
    <t>27_2024</t>
  </si>
  <si>
    <t>28/2024</t>
  </si>
  <si>
    <t>BarberoMatteo</t>
  </si>
  <si>
    <t>28_2024</t>
  </si>
  <si>
    <t>29/2024</t>
  </si>
  <si>
    <t>DiquattroGiorgio</t>
  </si>
  <si>
    <t>29_2024</t>
  </si>
  <si>
    <t>30/2024</t>
  </si>
  <si>
    <t>GiliLaura</t>
  </si>
  <si>
    <t>30_2024</t>
  </si>
  <si>
    <t>31/2024</t>
  </si>
  <si>
    <t>31_2024</t>
  </si>
  <si>
    <t>32/2024</t>
  </si>
  <si>
    <t>ScalisiRaffaella</t>
  </si>
  <si>
    <t>32_2024</t>
  </si>
  <si>
    <t>33/2024</t>
  </si>
  <si>
    <t>ZezzaVincenzo</t>
  </si>
  <si>
    <t>33_2024</t>
  </si>
  <si>
    <t>34/2024</t>
  </si>
  <si>
    <t>CammisaAntonella</t>
  </si>
  <si>
    <t>34_2024</t>
  </si>
  <si>
    <t>35/2024</t>
  </si>
  <si>
    <t>VannozziDavid</t>
  </si>
  <si>
    <t>35_2024</t>
  </si>
  <si>
    <t>36/2024</t>
  </si>
  <si>
    <t>MoriondoRoberto</t>
  </si>
  <si>
    <t>36_2024</t>
  </si>
  <si>
    <t>37/2024</t>
  </si>
  <si>
    <t>37_2024</t>
  </si>
  <si>
    <t>38/2024</t>
  </si>
  <si>
    <t>RucciMarco</t>
  </si>
  <si>
    <t>38_2024</t>
  </si>
  <si>
    <t>39/2024</t>
  </si>
  <si>
    <t>IngrossoM.Raffaella</t>
  </si>
  <si>
    <t>39_2024</t>
  </si>
  <si>
    <t>40/2024</t>
  </si>
  <si>
    <t>RoccoMauro</t>
  </si>
  <si>
    <t>40_2024</t>
  </si>
  <si>
    <t>41/2024</t>
  </si>
  <si>
    <t>CinquegraniMarco</t>
  </si>
  <si>
    <t>41_2024</t>
  </si>
  <si>
    <t>Contratto  15/04/24</t>
  </si>
  <si>
    <t>43/2024</t>
  </si>
  <si>
    <t>Moriondo Roberto</t>
  </si>
  <si>
    <t>CV bandi a cascata linea A- Mezzogiorno 2^fase</t>
  </si>
  <si>
    <t>43_2024</t>
  </si>
  <si>
    <t>44/2024</t>
  </si>
  <si>
    <t>Brunetto Elena</t>
  </si>
  <si>
    <t>44_2024</t>
  </si>
  <si>
    <t>45/2024</t>
  </si>
  <si>
    <t>Camera Paolo</t>
  </si>
  <si>
    <t>45_2024</t>
  </si>
  <si>
    <t>46/2024</t>
  </si>
  <si>
    <t>46_2024</t>
  </si>
  <si>
    <t>47/2024</t>
  </si>
  <si>
    <t>Vitale Caludio</t>
  </si>
  <si>
    <t>47_2024</t>
  </si>
  <si>
    <t>48/2024</t>
  </si>
  <si>
    <t>Vannozzi David</t>
  </si>
  <si>
    <t>48_2024</t>
  </si>
  <si>
    <t>49/2024</t>
  </si>
  <si>
    <t>Scalisi Raffaella</t>
  </si>
  <si>
    <t>49_2024</t>
  </si>
  <si>
    <t>50/2024</t>
  </si>
  <si>
    <t>Ingrosso M.Raffaella</t>
  </si>
  <si>
    <t>50_2024</t>
  </si>
  <si>
    <t>51/2024</t>
  </si>
  <si>
    <t>Diquattro Giorgio</t>
  </si>
  <si>
    <t>51_2024</t>
  </si>
  <si>
    <t>52/2024</t>
  </si>
  <si>
    <t>52_2024</t>
  </si>
  <si>
    <t>53/2024</t>
  </si>
  <si>
    <t>53_2024</t>
  </si>
  <si>
    <t>54/2024</t>
  </si>
  <si>
    <t>54_2024</t>
  </si>
  <si>
    <t>55/2024</t>
  </si>
  <si>
    <t>Carfagna Cosimo</t>
  </si>
  <si>
    <t>55_2024</t>
  </si>
  <si>
    <t>56/2024</t>
  </si>
  <si>
    <t>Gili Laura</t>
  </si>
  <si>
    <t>56_2024</t>
  </si>
  <si>
    <t>57/2024</t>
  </si>
  <si>
    <t>Cammisa Antonella</t>
  </si>
  <si>
    <t>57_2024</t>
  </si>
  <si>
    <t>58/2024</t>
  </si>
  <si>
    <t>Bocchio Orietta</t>
  </si>
  <si>
    <t>58_2024</t>
  </si>
  <si>
    <t>59/2024</t>
  </si>
  <si>
    <t>Cinquegrani Marco</t>
  </si>
  <si>
    <t>59_2024</t>
  </si>
  <si>
    <t>60/2024</t>
  </si>
  <si>
    <t>Zezza Vincenzo</t>
  </si>
  <si>
    <t>60_2024</t>
  </si>
  <si>
    <t>61/2024</t>
  </si>
  <si>
    <t>Conti Giuseppe</t>
  </si>
  <si>
    <t>61_2024</t>
  </si>
  <si>
    <t>62/2024</t>
  </si>
  <si>
    <t>Rucci Marco</t>
  </si>
  <si>
    <t>62_2024</t>
  </si>
  <si>
    <t>63/2024</t>
  </si>
  <si>
    <t>Sasanelli Daniela</t>
  </si>
  <si>
    <t>63_2024</t>
  </si>
  <si>
    <t>Contratto 29 aprile 2024</t>
  </si>
  <si>
    <t>67/2024</t>
  </si>
  <si>
    <t>Experta Business solutions Srl</t>
  </si>
  <si>
    <t xml:space="preserve">Servizio a misura per supporto tecnico-Operativo ad HUB NODES in materia di Controllo di Gestione </t>
  </si>
  <si>
    <t>B14EB70409</t>
  </si>
  <si>
    <t>sino al 28/02/2026</t>
  </si>
  <si>
    <t>67_2024</t>
  </si>
  <si>
    <t>Contratto 22 maggio 2024</t>
  </si>
  <si>
    <t>69/2024</t>
  </si>
  <si>
    <t>Servizio tecnico a misura per attivita’ di disseminazione, informazione e promozione dell’ecosistema nodes, suoi partners e iniziative connesse</t>
  </si>
  <si>
    <t>B1A1E67CD7</t>
  </si>
  <si>
    <t>69_2024</t>
  </si>
  <si>
    <t>73/2024</t>
  </si>
  <si>
    <t>Zurich Insurance Europe AG – Rappresentanza Generale per l’Italia</t>
  </si>
  <si>
    <t>Assicurazione D&amp;O anno 2024</t>
  </si>
  <si>
    <t>B1E8725489</t>
  </si>
  <si>
    <t>sino al 24/05/2025</t>
  </si>
  <si>
    <t>73_2024</t>
  </si>
  <si>
    <t>Allegato</t>
  </si>
  <si>
    <t>Mepa 29/07/2024</t>
  </si>
  <si>
    <t>80/2024</t>
  </si>
  <si>
    <t>Marsh Advisory srl</t>
  </si>
  <si>
    <t>Supporto alla redazione del Piano di Risk Management del Programma «NODES</t>
  </si>
  <si>
    <t>B2406FF048</t>
  </si>
  <si>
    <t>sino 31/12/2024</t>
  </si>
  <si>
    <t>80_2024</t>
  </si>
  <si>
    <t>82/2024</t>
  </si>
  <si>
    <t>La Cucina del Gattopardo di Gianino Anna Lisa</t>
  </si>
  <si>
    <t>Divulgazione progetto Nodes – Servizio per GA luglio 2024</t>
  </si>
  <si>
    <t>B281A3C895</t>
  </si>
  <si>
    <t>82_2024</t>
  </si>
  <si>
    <t>91/2024</t>
  </si>
  <si>
    <t>Materiale per disseminazione progetto Nodes 2024-2025</t>
  </si>
  <si>
    <t>B31691C1B8</t>
  </si>
  <si>
    <t>fornitura a consumo sino al 30/09/2025</t>
  </si>
  <si>
    <t>91_2024</t>
  </si>
  <si>
    <t>92/2024</t>
  </si>
  <si>
    <t>B-Side Communication srl</t>
  </si>
  <si>
    <t>Disseminazione ecosistema Nodes  pubblicazione Guida Green&amp;Circular Economy</t>
  </si>
  <si>
    <t>B31B265BC6</t>
  </si>
  <si>
    <t>92_2024</t>
  </si>
  <si>
    <t>93/2024</t>
  </si>
  <si>
    <t>FLYERALARM SRL</t>
  </si>
  <si>
    <t xml:space="preserve">Materiale per disseminazione progetto Nodes - Notte Ricercatori - Stampe Depliant </t>
  </si>
  <si>
    <t>NO CIG</t>
  </si>
  <si>
    <t>93_2024</t>
  </si>
  <si>
    <t>94/2024</t>
  </si>
  <si>
    <t>Customize Srl</t>
  </si>
  <si>
    <t>Materiale per disseminazione progetto Nodes - Notte Ricercatori - Spille</t>
  </si>
  <si>
    <t>94_2024</t>
  </si>
  <si>
    <t>95/2024</t>
  </si>
  <si>
    <t>95_2024</t>
  </si>
  <si>
    <t>Ordini multipli</t>
  </si>
  <si>
    <t>100/2024</t>
  </si>
  <si>
    <t>Shadow srl</t>
  </si>
  <si>
    <t>Cancelleria 2024-2025</t>
  </si>
  <si>
    <t>B3F1C59573</t>
  </si>
  <si>
    <t>103/2024</t>
  </si>
  <si>
    <t>EFFEGI SRL</t>
  </si>
  <si>
    <t xml:space="preserve">Acquisto monitor </t>
  </si>
  <si>
    <t>106/2024</t>
  </si>
  <si>
    <t>Buoni spesa dipendenti anno 2024</t>
  </si>
  <si>
    <t>B492A947ED</t>
  </si>
  <si>
    <t>Dettaglio Appalto</t>
  </si>
  <si>
    <t>Contratto 10/12/2024</t>
  </si>
  <si>
    <t>110/2024</t>
  </si>
  <si>
    <t>Assistenza e Formazione su contratti pubblici</t>
  </si>
  <si>
    <t>111/2024</t>
  </si>
  <si>
    <t>Marchiori Luca</t>
  </si>
  <si>
    <t xml:space="preserve">Attivita’ di campionatura e controllo delle spese degli spoke/affiliati,  audit certificate degli affiliati e di chiusura delle rendicontazioni di spesa </t>
  </si>
  <si>
    <t>Contratto</t>
  </si>
  <si>
    <t>112/2024</t>
  </si>
  <si>
    <t>Studio Musso STP a RL</t>
  </si>
  <si>
    <t>Consulente del Lavoro (incarico triennale)</t>
  </si>
  <si>
    <t>B4D7138B62</t>
  </si>
  <si>
    <t>incarico triennale</t>
  </si>
  <si>
    <t>97/2024</t>
  </si>
  <si>
    <t>Consulenza fiscale e societaria anni 2024-2025-2026</t>
  </si>
  <si>
    <t>B36F907F99</t>
  </si>
  <si>
    <t>06/2025</t>
  </si>
  <si>
    <t>08/2025</t>
  </si>
  <si>
    <t>Albergo Dell'Agenzia srl</t>
  </si>
  <si>
    <t>Divulgazione progetto Nodes – Servizio di allestimento spazi per GA 3 febbraio 2025</t>
  </si>
  <si>
    <t>B5A0D07766</t>
  </si>
  <si>
    <t>04/2025</t>
  </si>
  <si>
    <t>09/2025</t>
  </si>
  <si>
    <t>SONITUS SRL</t>
  </si>
  <si>
    <t>Divulgazione progetto Nodes – Servizio di assistenza tecnica GA 3 febbraio 2025</t>
  </si>
  <si>
    <t>B56DCD4AE0</t>
  </si>
  <si>
    <t>05/2025</t>
  </si>
  <si>
    <t>10/2025</t>
  </si>
  <si>
    <t>Pedevilla Spa società benefit</t>
  </si>
  <si>
    <t>Catering general assembly 3 febbraio 2025</t>
  </si>
  <si>
    <t>B5A0E30C7C</t>
  </si>
  <si>
    <t>07/2025</t>
  </si>
  <si>
    <t>11/2025</t>
  </si>
  <si>
    <t>B5E5C01BE3</t>
  </si>
  <si>
    <t>anno 2025 + post collaudo</t>
  </si>
  <si>
    <t>ordini multipli</t>
  </si>
  <si>
    <t>16/2025</t>
  </si>
  <si>
    <t>Pellegrini spa</t>
  </si>
  <si>
    <t>Buoni  pasto dipendenti anno 2025-2026</t>
  </si>
  <si>
    <t>B6EEF485AF</t>
  </si>
  <si>
    <t>in allegato</t>
  </si>
  <si>
    <t>19/2025</t>
  </si>
  <si>
    <t>17/2025</t>
  </si>
  <si>
    <t>CuochiVolanti srl</t>
  </si>
  <si>
    <t>Catering Tech Sharing Days 27-28maggio 2025</t>
  </si>
  <si>
    <t>B6F6CBCCA3</t>
  </si>
  <si>
    <t>contratto 
27/05/2025</t>
  </si>
  <si>
    <t>21/2025</t>
  </si>
  <si>
    <t>Greco Filomena</t>
  </si>
  <si>
    <t>Divulgazione progetto Nodes  -Moderatore per evento Tech Sharing Days</t>
  </si>
  <si>
    <t>20/2025</t>
  </si>
  <si>
    <t>Palazzo Cristina</t>
  </si>
  <si>
    <t>26/2025</t>
  </si>
  <si>
    <t>29/2025</t>
  </si>
  <si>
    <t>Disseminazione Nodes Tech Sharing Days 27 e 28 maggio 2025</t>
  </si>
  <si>
    <t>B7E42E2173</t>
  </si>
  <si>
    <t>18/2025</t>
  </si>
  <si>
    <t>Assicurazione D&amp;O anno 2025</t>
  </si>
  <si>
    <t>B6FBC745DC</t>
  </si>
  <si>
    <t>1 anno</t>
  </si>
  <si>
    <t>25/2025</t>
  </si>
  <si>
    <t>23/2025</t>
  </si>
  <si>
    <t>Francescato Claudio</t>
  </si>
  <si>
    <t>Prestazione d'opera per attività di facilitazione grafica per GA Nodes Aosta</t>
  </si>
  <si>
    <t>24/2025</t>
  </si>
  <si>
    <t>22/2025</t>
  </si>
  <si>
    <t>AOSTA CATERING Snc di Roberto Morabito &amp; C.</t>
  </si>
  <si>
    <t>Catering general assembly 18 luglio 2025</t>
  </si>
  <si>
    <t>B7AF97539E</t>
  </si>
  <si>
    <t>Mepa 23/09/2025</t>
  </si>
  <si>
    <t>32/2025</t>
  </si>
  <si>
    <t>LifeGate Way Srl Società Benefit</t>
  </si>
  <si>
    <t>Servizio di accelerazione Venture booster - in ambito PNRR</t>
  </si>
  <si>
    <t>B85783E828</t>
  </si>
  <si>
    <t>27/2025</t>
  </si>
  <si>
    <t>Frontiers Media SA</t>
  </si>
  <si>
    <t xml:space="preserve">Disseminazione Nodes Pubblicazione  premio Pitch &amp; Poster – vincitore INNDIANA </t>
  </si>
  <si>
    <t>NO CIG FORNITORE ESTERO</t>
  </si>
  <si>
    <t>44/2025</t>
  </si>
  <si>
    <t>Vittori Francesca</t>
  </si>
  <si>
    <t>Supporto specialistico coordinamento editoriale, pubblicazioni di contenuti su sito, social e newsletter, e aggiornamento delle sezioni istituzionali e di trasparenza</t>
  </si>
  <si>
    <t>B8C2C6815A</t>
  </si>
  <si>
    <t xml:space="preserve"> sino al 28/02/2026</t>
  </si>
  <si>
    <t>41/2025</t>
  </si>
  <si>
    <t>43/2025</t>
  </si>
  <si>
    <t>B8C30CE28E</t>
  </si>
  <si>
    <t>sino al 30/09/2026</t>
  </si>
  <si>
    <t>51/2025</t>
  </si>
  <si>
    <t xml:space="preserve">PNRR - Pubblicazione Guida dedicata alla Ricerca, all'Innovazione, ai Programmi di finanziamento e ai Progetti di sviluppo e pianificazione del territorio </t>
  </si>
  <si>
    <t>B91C2A781B</t>
  </si>
  <si>
    <t>B98D0C7E3E</t>
  </si>
  <si>
    <t>B9EBE205E8</t>
  </si>
  <si>
    <t>sino al 31/12/2026</t>
  </si>
  <si>
    <t>sino al  31/12/2026</t>
  </si>
  <si>
    <t>Di Iorio Paola</t>
  </si>
  <si>
    <t>58/2025</t>
  </si>
  <si>
    <t>Buoni spesa dipendenti anno 2025-2026</t>
  </si>
  <si>
    <t>57/2025</t>
  </si>
  <si>
    <t>Multicom Events s.r.l</t>
  </si>
  <si>
    <t>B98D5B1C61</t>
  </si>
  <si>
    <t>sino al 23/03/2026</t>
  </si>
  <si>
    <t>Progetto Nodes - Evento per disseminazione risultati finali</t>
  </si>
  <si>
    <t>01/2026</t>
  </si>
  <si>
    <t>58/2026</t>
  </si>
  <si>
    <t>02/2026</t>
  </si>
  <si>
    <t>10/2026</t>
  </si>
  <si>
    <t>11/2026</t>
  </si>
  <si>
    <t>Cavour Evo s.r.l.</t>
  </si>
  <si>
    <t>12/2026</t>
  </si>
  <si>
    <t>19/2026</t>
  </si>
  <si>
    <t xml:space="preserve">Frigorosso snc </t>
  </si>
  <si>
    <t>20/2026</t>
  </si>
  <si>
    <t>28/2026</t>
  </si>
  <si>
    <t>2 anni</t>
  </si>
  <si>
    <t>BA4C52C2BA</t>
  </si>
  <si>
    <t>BAB16F3AEF</t>
  </si>
  <si>
    <t>BA7D1D7CFA</t>
  </si>
  <si>
    <t>BAB72915CB</t>
  </si>
  <si>
    <t>Condivido SpA</t>
  </si>
  <si>
    <t>BAE847E6CF</t>
  </si>
  <si>
    <t>BAEFA6D935</t>
  </si>
  <si>
    <t>BBC1424BE7</t>
  </si>
  <si>
    <t>PNRR - NODES - Contratto di Licenza d'Uso e Fornitura di Servizi programma gestionale</t>
  </si>
  <si>
    <t>Realizzazione di materiale per la presentazione e la diffusione dei risultati del Programma Nodes</t>
  </si>
  <si>
    <t>Assicurazioneresponsabilitàamministrativa Nodes</t>
  </si>
  <si>
    <t>09/2026</t>
  </si>
  <si>
    <t>Servizio Hosting e HTTPS con certificato DV su server Linux VPS, manutenzione e aggiornamento</t>
  </si>
  <si>
    <t xml:space="preserve">Catering per Evento finale Progetto Nodes </t>
  </si>
  <si>
    <t>Servizio di Catering - Evento Castello del Valentino</t>
  </si>
  <si>
    <t>Caffè Univesità srl</t>
  </si>
  <si>
    <t>17/2026</t>
  </si>
  <si>
    <t>24/2026</t>
  </si>
  <si>
    <t>Praker International Insurance  s.r.l.</t>
  </si>
  <si>
    <t xml:space="preserve">Assicurazione  D&amp;O 2026 </t>
  </si>
  <si>
    <t>sino al 31/12/2028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</si>
</sst>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[$€-410]_-;\-* #,##0.00\ [$€-410]_-;_-* &quot;-&quot;??\ [$€-410]_-;_-@_-"/>
  </numFmts>
  <fonts count="8" x14ac:knownFonts="1">
    <font>
      <sz val="10"/>
      <name val="Arial"/>
      <family val="2"/>
    </font>
    <font>
      <sz val="10"/>
      <name val="Arial"/>
      <family val="2"/>
    </font>
    <font>
      <sz val="10"/>
      <name val="Corbel"/>
      <family val="2"/>
    </font>
    <font>
      <b/>
      <sz val="10"/>
      <color rgb="FFFFFFFF"/>
      <name val="Century Gothic"/>
      <family val="2"/>
    </font>
    <font>
      <b/>
      <sz val="10"/>
      <color rgb="FFFFFFFF"/>
      <name val="Corbel"/>
      <family val="2"/>
    </font>
    <font>
      <sz val="8"/>
      <name val="Corbel"/>
      <family val="2"/>
    </font>
    <font>
      <u/>
      <sz val="10"/>
      <color theme="10"/>
      <name val="Arial"/>
      <family val="2"/>
    </font>
    <font>
      <sz val="9"/>
      <name val="Corbe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 style="medium">
        <color rgb="FFFFFFFF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66">
    <xf numFmtId="0" fontId="0" fillId="0" borderId="0" xfId="0"/>
    <xf numFmtId="43" fontId="2" fillId="0" borderId="1" xfId="1" applyFont="1" applyFill="1" applyBorder="1"/>
    <xf numFmtId="0" fontId="6" fillId="0" borderId="5" xfId="2" applyFill="1" applyBorder="1"/>
    <xf numFmtId="0" fontId="3" fillId="0" borderId="2" xfId="0" applyFont="1" applyBorder="1" applyAlignment="1">
      <alignment horizontal="left" vertical="center" wrapText="1" readingOrder="1"/>
    </xf>
    <xf numFmtId="0" fontId="4" fillId="0" borderId="2" xfId="0" applyFont="1" applyBorder="1" applyAlignment="1">
      <alignment horizontal="left" vertical="center" wrapText="1" readingOrder="1"/>
    </xf>
    <xf numFmtId="0" fontId="3" fillId="0" borderId="3" xfId="0" applyFont="1" applyBorder="1" applyAlignment="1">
      <alignment horizontal="left" vertical="center" wrapText="1" readingOrder="1"/>
    </xf>
    <xf numFmtId="0" fontId="2" fillId="0" borderId="1" xfId="0" quotePrefix="1" applyFont="1" applyBorder="1" applyAlignment="1">
      <alignment horizontal="left" wrapText="1"/>
    </xf>
    <xf numFmtId="14" fontId="2" fillId="0" borderId="1" xfId="0" applyNumberFormat="1" applyFont="1" applyBorder="1" applyAlignment="1">
      <alignment horizontal="left"/>
    </xf>
    <xf numFmtId="0" fontId="2" fillId="0" borderId="1" xfId="0" applyFont="1" applyBorder="1"/>
    <xf numFmtId="49" fontId="2" fillId="0" borderId="1" xfId="0" applyNumberFormat="1" applyFont="1" applyBorder="1" applyAlignment="1">
      <alignment horizontal="left" wrapText="1"/>
    </xf>
    <xf numFmtId="14" fontId="2" fillId="0" borderId="1" xfId="0" quotePrefix="1" applyNumberFormat="1" applyFont="1" applyBorder="1"/>
    <xf numFmtId="0" fontId="6" fillId="0" borderId="1" xfId="2" applyFill="1" applyBorder="1"/>
    <xf numFmtId="0" fontId="6" fillId="0" borderId="0" xfId="2" applyFill="1"/>
    <xf numFmtId="0" fontId="6" fillId="0" borderId="1" xfId="2" quotePrefix="1" applyFill="1" applyBorder="1" applyAlignment="1">
      <alignment horizontal="left" wrapText="1"/>
    </xf>
    <xf numFmtId="49" fontId="6" fillId="0" borderId="1" xfId="2" applyNumberFormat="1" applyFill="1" applyBorder="1" applyAlignment="1">
      <alignment horizontal="left" wrapText="1"/>
    </xf>
    <xf numFmtId="17" fontId="6" fillId="0" borderId="1" xfId="2" quotePrefix="1" applyNumberFormat="1" applyFill="1" applyBorder="1" applyAlignment="1">
      <alignment horizontal="left" wrapText="1"/>
    </xf>
    <xf numFmtId="14" fontId="2" fillId="0" borderId="1" xfId="0" quotePrefix="1" applyNumberFormat="1" applyFont="1" applyBorder="1" applyAlignment="1">
      <alignment horizontal="left"/>
    </xf>
    <xf numFmtId="14" fontId="6" fillId="0" borderId="1" xfId="2" quotePrefix="1" applyNumberFormat="1" applyFill="1" applyBorder="1" applyAlignment="1">
      <alignment horizontal="left"/>
    </xf>
    <xf numFmtId="49" fontId="2" fillId="0" borderId="1" xfId="0" quotePrefix="1" applyNumberFormat="1" applyFont="1" applyBorder="1" applyAlignment="1">
      <alignment horizontal="left" wrapText="1"/>
    </xf>
    <xf numFmtId="0" fontId="2" fillId="0" borderId="4" xfId="0" quotePrefix="1" applyFont="1" applyBorder="1" applyAlignment="1">
      <alignment horizontal="left" wrapText="1"/>
    </xf>
    <xf numFmtId="14" fontId="2" fillId="0" borderId="4" xfId="0" quotePrefix="1" applyNumberFormat="1" applyFont="1" applyBorder="1"/>
    <xf numFmtId="14" fontId="2" fillId="0" borderId="4" xfId="0" applyNumberFormat="1" applyFont="1" applyBorder="1" applyAlignment="1">
      <alignment horizontal="left"/>
    </xf>
    <xf numFmtId="0" fontId="2" fillId="0" borderId="4" xfId="0" applyFont="1" applyBorder="1"/>
    <xf numFmtId="43" fontId="2" fillId="0" borderId="4" xfId="1" applyFont="1" applyFill="1" applyBorder="1"/>
    <xf numFmtId="0" fontId="6" fillId="0" borderId="4" xfId="2" quotePrefix="1" applyFill="1" applyBorder="1" applyAlignment="1">
      <alignment horizontal="left" wrapText="1"/>
    </xf>
    <xf numFmtId="0" fontId="0" fillId="0" borderId="1" xfId="0" quotePrefix="1" applyBorder="1"/>
    <xf numFmtId="0" fontId="0" fillId="0" borderId="1" xfId="0" applyBorder="1"/>
    <xf numFmtId="49" fontId="5" fillId="0" borderId="1" xfId="0" quotePrefix="1" applyNumberFormat="1" applyFont="1" applyBorder="1" applyAlignment="1">
      <alignment horizontal="left" wrapText="1"/>
    </xf>
    <xf numFmtId="4" fontId="2" fillId="0" borderId="1" xfId="1" applyNumberFormat="1" applyFont="1" applyFill="1" applyBorder="1"/>
    <xf numFmtId="14" fontId="2" fillId="0" borderId="5" xfId="0" applyNumberFormat="1" applyFont="1" applyBorder="1"/>
    <xf numFmtId="0" fontId="7" fillId="0" borderId="1" xfId="0" quotePrefix="1" applyFont="1" applyBorder="1" applyAlignment="1">
      <alignment horizontal="left" wrapText="1"/>
    </xf>
    <xf numFmtId="0" fontId="2" fillId="0" borderId="1" xfId="0" quotePrefix="1" applyFont="1" applyBorder="1" applyAlignment="1">
      <alignment horizontal="left"/>
    </xf>
    <xf numFmtId="164" fontId="2" fillId="0" borderId="1" xfId="0" applyNumberFormat="1" applyFont="1" applyBorder="1" applyAlignment="1">
      <alignment horizontal="left"/>
    </xf>
    <xf numFmtId="14" fontId="6" fillId="0" borderId="1" xfId="2" quotePrefix="1" applyNumberFormat="1" applyFill="1" applyBorder="1"/>
    <xf numFmtId="49" fontId="2" fillId="0" borderId="6" xfId="0" quotePrefix="1" applyNumberFormat="1" applyFont="1" applyBorder="1" applyAlignment="1">
      <alignment horizontal="left" wrapText="1"/>
    </xf>
    <xf numFmtId="14" fontId="2" fillId="0" borderId="6" xfId="0" quotePrefix="1" applyNumberFormat="1" applyFont="1" applyBorder="1"/>
    <xf numFmtId="14" fontId="2" fillId="0" borderId="6" xfId="0" applyNumberFormat="1" applyFont="1" applyBorder="1" applyAlignment="1">
      <alignment horizontal="left"/>
    </xf>
    <xf numFmtId="0" fontId="2" fillId="0" borderId="6" xfId="0" applyFont="1" applyBorder="1"/>
    <xf numFmtId="0" fontId="2" fillId="0" borderId="6" xfId="0" quotePrefix="1" applyFont="1" applyBorder="1" applyAlignment="1">
      <alignment horizontal="left"/>
    </xf>
    <xf numFmtId="164" fontId="2" fillId="0" borderId="6" xfId="0" applyNumberFormat="1" applyFont="1" applyBorder="1" applyAlignment="1">
      <alignment horizontal="left"/>
    </xf>
    <xf numFmtId="14" fontId="6" fillId="0" borderId="6" xfId="2" quotePrefix="1" applyNumberFormat="1" applyFill="1" applyBorder="1"/>
    <xf numFmtId="0" fontId="6" fillId="0" borderId="6" xfId="2" applyFill="1" applyBorder="1"/>
    <xf numFmtId="0" fontId="0" fillId="0" borderId="6" xfId="0" applyBorder="1"/>
    <xf numFmtId="49" fontId="2" fillId="0" borderId="4" xfId="0" quotePrefix="1" applyNumberFormat="1" applyFont="1" applyBorder="1" applyAlignment="1">
      <alignment horizontal="left" wrapText="1"/>
    </xf>
    <xf numFmtId="0" fontId="2" fillId="0" borderId="4" xfId="0" quotePrefix="1" applyFont="1" applyBorder="1" applyAlignment="1">
      <alignment horizontal="left"/>
    </xf>
    <xf numFmtId="164" fontId="2" fillId="0" borderId="4" xfId="0" applyNumberFormat="1" applyFont="1" applyBorder="1" applyAlignment="1">
      <alignment horizontal="left"/>
    </xf>
    <xf numFmtId="0" fontId="0" fillId="0" borderId="4" xfId="0" applyBorder="1"/>
    <xf numFmtId="0" fontId="6" fillId="0" borderId="4" xfId="2" applyFill="1" applyBorder="1"/>
    <xf numFmtId="0" fontId="2" fillId="0" borderId="1" xfId="0" applyFont="1" applyBorder="1" applyAlignment="1">
      <alignment horizontal="left"/>
    </xf>
    <xf numFmtId="14" fontId="2" fillId="0" borderId="1" xfId="0" applyNumberFormat="1" applyFont="1" applyBorder="1"/>
    <xf numFmtId="0" fontId="2" fillId="0" borderId="0" xfId="0" applyFont="1"/>
    <xf numFmtId="0" fontId="6" fillId="0" borderId="0" xfId="2"/>
    <xf numFmtId="14" fontId="2" fillId="0" borderId="7" xfId="0" quotePrefix="1" applyNumberFormat="1" applyFont="1" applyBorder="1" applyAlignment="1">
      <alignment horizontal="left"/>
    </xf>
    <xf numFmtId="14" fontId="2" fillId="0" borderId="7" xfId="0" quotePrefix="1" applyNumberFormat="1" applyFont="1" applyBorder="1"/>
    <xf numFmtId="14" fontId="2" fillId="0" borderId="7" xfId="0" applyNumberFormat="1" applyFont="1" applyBorder="1" applyAlignment="1">
      <alignment horizontal="left"/>
    </xf>
    <xf numFmtId="0" fontId="2" fillId="0" borderId="7" xfId="0" applyFont="1" applyBorder="1"/>
    <xf numFmtId="0" fontId="2" fillId="0" borderId="7" xfId="0" applyFont="1" applyBorder="1" applyAlignment="1">
      <alignment horizontal="left"/>
    </xf>
    <xf numFmtId="14" fontId="2" fillId="0" borderId="7" xfId="0" applyNumberFormat="1" applyFont="1" applyBorder="1"/>
    <xf numFmtId="164" fontId="2" fillId="0" borderId="7" xfId="0" applyNumberFormat="1" applyFont="1" applyBorder="1" applyAlignment="1">
      <alignment horizontal="left"/>
    </xf>
    <xf numFmtId="0" fontId="6" fillId="0" borderId="7" xfId="2" applyFill="1" applyBorder="1"/>
    <xf numFmtId="17" fontId="0" fillId="0" borderId="4" xfId="0" applyNumberFormat="1" applyBorder="1"/>
    <xf numFmtId="0" fontId="6" fillId="0" borderId="0" xfId="2" quotePrefix="1"/>
    <xf numFmtId="0" fontId="6" fillId="0" borderId="1" xfId="2" applyBorder="1"/>
    <xf numFmtId="14" fontId="2" fillId="0" borderId="5" xfId="0" quotePrefix="1" applyNumberFormat="1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43" fontId="2" fillId="0" borderId="6" xfId="1" applyFont="1" applyFill="1" applyBorder="1"/>
  </cellXfs>
  <cellStyles count="3">
    <cellStyle name="Collegamento ipertestuale" xfId="2" builtinId="8"/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politoit.sharepoint.com/teams/COLL_HUBNODES/Documenti%20condivisi/General/Amministrazione%20HUB/2%20ACQUISTI%20NEW/NODES_Procedure%20new.xlsx" TargetMode="External"/><Relationship Id="rId1" Type="http://schemas.openxmlformats.org/officeDocument/2006/relationships/externalLinkPath" Target="/teams/COLL_HUBNODES/Documenti%20condivisi/General/Amministrazione%20HUB/2%20ACQUISTI%20NEW/NODES_Procedure%20n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zu4dvhEAKEi6u7CPt6dxcs9VfdGDkYVCqWq9fWu3nSn5ikdApJM6R5mP-QUH3YH1" itemId="01VLTIQYNMFTBNVIGNJRFZM6APX2OSDZ3O">
      <xxl21:absoluteUrl r:id="rId2"/>
    </xxl21:alternateUrls>
    <sheetNames>
      <sheetName val="memo rinnovi"/>
      <sheetName val="Procedure2026"/>
      <sheetName val="scadenze"/>
      <sheetName val="Procedure2025"/>
      <sheetName val="Requisiti PNRR 25"/>
      <sheetName val="Procedure2024"/>
      <sheetName val="Foglio1"/>
      <sheetName val="Procedure2023all"/>
      <sheetName val="Titolare eff - Tracciabilità"/>
      <sheetName val="old_sez bandi gare trasparenza"/>
      <sheetName val="Requisiti PNRR 24"/>
      <sheetName val="Requisiti PNRR 23"/>
      <sheetName val="Protocollo Entrata TW 2011 (2)"/>
    </sheetNames>
    <sheetDataSet>
      <sheetData sheetId="0"/>
      <sheetData sheetId="1"/>
      <sheetData sheetId="2"/>
      <sheetData sheetId="3"/>
      <sheetData sheetId="4"/>
      <sheetData sheetId="5">
        <row r="1">
          <cell r="F1" t="str">
            <v>TRASMISSIONE DATI SU AT Work</v>
          </cell>
        </row>
        <row r="3">
          <cell r="E3" t="str">
            <v>N. Ordine</v>
          </cell>
          <cell r="F3" t="str">
            <v>RUP</v>
          </cell>
          <cell r="G3" t="str">
            <v>DEC</v>
          </cell>
          <cell r="H3" t="str">
            <v>Oggetto</v>
          </cell>
          <cell r="I3" t="str">
            <v>Tipo di Procedimento</v>
          </cell>
          <cell r="J3" t="str">
            <v>Fornitore aggiudicatario</v>
          </cell>
          <cell r="L3" t="str">
            <v>Importo SENZA IVA</v>
          </cell>
          <cell r="M3" t="str">
            <v>Num CIG</v>
          </cell>
        </row>
        <row r="4">
          <cell r="E4" t="str">
            <v>47/2023</v>
          </cell>
          <cell r="F4" t="str">
            <v>CF</v>
          </cell>
          <cell r="G4" t="str">
            <v>CF</v>
          </cell>
          <cell r="H4" t="str">
            <v>Incarico ODV sino al 31/12/2025</v>
          </cell>
          <cell r="I4" t="str">
            <v>Codice Civile/Prestazioni d'opera e Collaborazioni occasionali</v>
          </cell>
          <cell r="J4" t="str">
            <v>Cerrano Maurizio</v>
          </cell>
          <cell r="K4" t="str">
            <v>Professionista</v>
          </cell>
          <cell r="L4">
            <v>10940.8</v>
          </cell>
          <cell r="M4" t="str">
            <v>Prestaz.d'opera</v>
          </cell>
        </row>
        <row r="7">
          <cell r="E7" t="str">
            <v>01/2024</v>
          </cell>
          <cell r="F7" t="str">
            <v>CF</v>
          </cell>
          <cell r="G7" t="str">
            <v>CF</v>
          </cell>
          <cell r="H7" t="str">
            <v>Incarico di RSPP e DVR anno 2024-2025 (ai sensi del D.Lgs. 81.08)</v>
          </cell>
          <cell r="I7" t="str">
            <v>Codice Civile/Prestazioni d'opera e Collaborazioni occasionali</v>
          </cell>
          <cell r="J7" t="str">
            <v xml:space="preserve">Clerici Jana </v>
          </cell>
          <cell r="K7" t="str">
            <v>Persona Fisica</v>
          </cell>
          <cell r="L7">
            <v>5500</v>
          </cell>
          <cell r="M7" t="str">
            <v>Prestaz.d'opera</v>
          </cell>
        </row>
        <row r="9">
          <cell r="E9" t="str">
            <v>02/2024</v>
          </cell>
          <cell r="F9" t="str">
            <v>CF</v>
          </cell>
          <cell r="G9" t="str">
            <v>MB</v>
          </cell>
          <cell r="H9" t="str">
            <v>Catering general assembly 13 febbraio</v>
          </cell>
          <cell r="I9" t="str">
            <v>Codice Appalti, affidamento diretto sotto soglia</v>
          </cell>
          <cell r="J9" t="str">
            <v>Nuova Cafè snc di Caraonti Mauro &amp; C.</v>
          </cell>
          <cell r="K9" t="str">
            <v>Società</v>
          </cell>
          <cell r="L9">
            <v>4999</v>
          </cell>
          <cell r="M9" t="str">
            <v>B0317B79A4</v>
          </cell>
        </row>
        <row r="10">
          <cell r="E10" t="str">
            <v>03/2024</v>
          </cell>
          <cell r="F10" t="str">
            <v>CF</v>
          </cell>
          <cell r="G10" t="str">
            <v>MB</v>
          </cell>
          <cell r="H10" t="str">
            <v>Assicurazione RTC/RCO anni 2024-2025</v>
          </cell>
          <cell r="I10" t="str">
            <v>Codice Appalti, affidamento diretto sotto soglia</v>
          </cell>
          <cell r="J10" t="str">
            <v>Minella, Piovano e Castagnini SRL</v>
          </cell>
          <cell r="K10" t="str">
            <v>Società</v>
          </cell>
          <cell r="L10">
            <v>4900</v>
          </cell>
          <cell r="M10" t="str">
            <v>B07D8DB433</v>
          </cell>
        </row>
        <row r="12">
          <cell r="E12" t="str">
            <v>04/2024</v>
          </cell>
          <cell r="F12" t="str">
            <v>CF</v>
          </cell>
          <cell r="G12" t="str">
            <v>MB?</v>
          </cell>
          <cell r="H12" t="str">
            <v>Servizio Hosting e HTTPS con certificato DV su server Linux VPS (12 mesi post collaudo) Manutenz corrett e conserv 12 mesi post collaudo</v>
          </cell>
          <cell r="I12" t="str">
            <v>Codice Appalti, affidamento diretto sotto soglia</v>
          </cell>
          <cell r="J12" t="str">
            <v>Frigorosso snc di Sara Merialdi &amp; Luca Agostino snc</v>
          </cell>
          <cell r="K12" t="str">
            <v>Società</v>
          </cell>
          <cell r="L12">
            <v>2500</v>
          </cell>
          <cell r="M12" t="str">
            <v>B0A7684330</v>
          </cell>
        </row>
        <row r="13">
          <cell r="E13" t="str">
            <v>Ordini multipli</v>
          </cell>
          <cell r="F13" t="str">
            <v>CF</v>
          </cell>
          <cell r="G13" t="str">
            <v>MB</v>
          </cell>
          <cell r="H13" t="str">
            <v>Buoni pasto pasto dipendenti anno 2024</v>
          </cell>
          <cell r="I13" t="str">
            <v>Codice Appalti, affidamento diretto sotto soglia</v>
          </cell>
          <cell r="J13" t="str">
            <v>Edenred Italia srl</v>
          </cell>
          <cell r="K13" t="str">
            <v>Società</v>
          </cell>
          <cell r="L13">
            <v>4900</v>
          </cell>
          <cell r="M13" t="str">
            <v>B0A8C61DF7</v>
          </cell>
        </row>
        <row r="14">
          <cell r="J14" t="str">
            <v>Edenred Italia srl</v>
          </cell>
        </row>
        <row r="15">
          <cell r="J15" t="str">
            <v>Edenred Italia srl</v>
          </cell>
        </row>
        <row r="16">
          <cell r="J16" t="str">
            <v>Edenred Italia srl</v>
          </cell>
        </row>
        <row r="17">
          <cell r="J17" t="str">
            <v>Edenred Italia srl</v>
          </cell>
        </row>
        <row r="18">
          <cell r="J18" t="str">
            <v>Edenred Italia srl</v>
          </cell>
        </row>
        <row r="19">
          <cell r="E19" t="str">
            <v>23/2024</v>
          </cell>
          <cell r="F19" t="str">
            <v>CF</v>
          </cell>
          <cell r="G19" t="str">
            <v>MB</v>
          </cell>
          <cell r="H19" t="str">
            <v>Assicurazione D&amp;O anno 2024</v>
          </cell>
          <cell r="I19" t="str">
            <v>Codice Appalti, affidamento diretto sotto soglia</v>
          </cell>
          <cell r="J19" t="str">
            <v>Zurich Insurance Europe AG – Rappresentanza Generale per l’Italia</v>
          </cell>
          <cell r="K19" t="str">
            <v>Società</v>
          </cell>
          <cell r="L19">
            <v>2700</v>
          </cell>
          <cell r="M19" t="str">
            <v>B1E8725489</v>
          </cell>
        </row>
        <row r="20">
          <cell r="E20" t="str">
            <v>CDA 14/03/2024</v>
          </cell>
          <cell r="F20" t="str">
            <v>CF</v>
          </cell>
          <cell r="G20" t="str">
            <v>MB</v>
          </cell>
          <cell r="H20" t="str">
            <v>Attività di consulenza e assistenza, redazione del verbale di assemblea portante modifiche statutarie.</v>
          </cell>
          <cell r="J20" t="str">
            <v>Pene Vidari Francesco Notai Associati</v>
          </cell>
          <cell r="K20" t="str">
            <v>Associazione</v>
          </cell>
          <cell r="L20">
            <v>5981.88</v>
          </cell>
          <cell r="M20" t="str">
            <v>Prestaz.d'opera</v>
          </cell>
        </row>
        <row r="21">
          <cell r="E21" t="str">
            <v>06/2024</v>
          </cell>
          <cell r="F21" t="str">
            <v>CF</v>
          </cell>
          <cell r="G21" t="str">
            <v>MB</v>
          </cell>
          <cell r="H21" t="str">
            <v>Materiale per disseminazione progetto Nodes</v>
          </cell>
          <cell r="I21" t="str">
            <v>Codice Appalti, affidamento diretto sotto soglia</v>
          </cell>
          <cell r="J21" t="str">
            <v>Tuo Logo  Srl</v>
          </cell>
          <cell r="K21" t="str">
            <v>Società</v>
          </cell>
          <cell r="L21">
            <v>275</v>
          </cell>
          <cell r="M21" t="str">
            <v>B0DBEB5C3C</v>
          </cell>
        </row>
        <row r="22">
          <cell r="E22" t="str">
            <v>08/2024</v>
          </cell>
          <cell r="F22" t="str">
            <v>CF</v>
          </cell>
          <cell r="G22" t="str">
            <v>MB</v>
          </cell>
          <cell r="H22" t="str">
            <v>Divulgazione progetto Nodes – Servizio per evento OGR del 8 aprile 2024</v>
          </cell>
          <cell r="I22" t="str">
            <v>Codice Appalti, affidamento diretto sotto soglia</v>
          </cell>
          <cell r="J22" t="str">
            <v>Gusto Torino Srl (snodo)</v>
          </cell>
          <cell r="K22" t="str">
            <v>Società</v>
          </cell>
          <cell r="L22">
            <v>1200</v>
          </cell>
          <cell r="M22" t="str">
            <v>B1053021FE</v>
          </cell>
        </row>
        <row r="23">
          <cell r="E23" t="str">
            <v>12/2024</v>
          </cell>
          <cell r="F23" t="str">
            <v>CF</v>
          </cell>
          <cell r="G23" t="str">
            <v>MB</v>
          </cell>
          <cell r="H23" t="str">
            <v>Divulgazione progetto Nodes  -Moderatore per i relatori Competence Booster</v>
          </cell>
          <cell r="I23" t="str">
            <v>Codice Civile/Prestazioni d'opera e Collaborazioni occasionali</v>
          </cell>
          <cell r="J23" t="str">
            <v>Rigatelli Francesco</v>
          </cell>
          <cell r="K23" t="str">
            <v>Persona Fisica</v>
          </cell>
          <cell r="L23">
            <v>650</v>
          </cell>
          <cell r="M23" t="str">
            <v>Prestaz.d'opera</v>
          </cell>
        </row>
        <row r="24">
          <cell r="E24" t="str">
            <v>07/2024</v>
          </cell>
          <cell r="F24" t="str">
            <v>CF</v>
          </cell>
          <cell r="G24" t="str">
            <v>MB</v>
          </cell>
          <cell r="H24" t="str">
            <v>Divulgazione progetto Nodes Competence Booster-Affitto Spazi, set up, service tecnico e staff tecnico del 8 aprile 2024</v>
          </cell>
          <cell r="I24" t="str">
            <v>Codice Appalti, affidamento diretto sotto soglia</v>
          </cell>
          <cell r="J24" t="str">
            <v xml:space="preserve">OGR-CRT scpa </v>
          </cell>
          <cell r="K24" t="str">
            <v>Società</v>
          </cell>
          <cell r="L24">
            <v>4776</v>
          </cell>
          <cell r="M24" t="str">
            <v>B104DC4E86</v>
          </cell>
        </row>
        <row r="25">
          <cell r="E25" t="str">
            <v>10/2024</v>
          </cell>
          <cell r="F25" t="str">
            <v>CF</v>
          </cell>
          <cell r="G25" t="str">
            <v>MB</v>
          </cell>
          <cell r="H25" t="str">
            <v>Disseminazione iniziative ecosistema Nodes  attraverso ADV on line</v>
          </cell>
          <cell r="I25" t="str">
            <v>Codice Appalti, affidamento diretto sotto soglia</v>
          </cell>
          <cell r="J25" t="str">
            <v>Il Sole 24 ore spa</v>
          </cell>
          <cell r="K25" t="str">
            <v>Società</v>
          </cell>
          <cell r="L25">
            <v>2000</v>
          </cell>
          <cell r="M25" t="str">
            <v>B0DC489B79</v>
          </cell>
        </row>
        <row r="26">
          <cell r="E26" t="str">
            <v>11/2024</v>
          </cell>
          <cell r="F26" t="str">
            <v>CF</v>
          </cell>
          <cell r="G26" t="str">
            <v>MB</v>
          </cell>
          <cell r="H26" t="str">
            <v>Divulgazione progetto Nodes – Servizio di assistenza tecnica evento 8aprile 2024</v>
          </cell>
          <cell r="I26" t="str">
            <v>Codice Appalti, affidamento diretto sotto soglia</v>
          </cell>
          <cell r="J26" t="str">
            <v>ING.ENTILMENTE S.R.L.</v>
          </cell>
          <cell r="K26" t="str">
            <v>Società</v>
          </cell>
          <cell r="L26">
            <v>3240</v>
          </cell>
          <cell r="M26" t="str">
            <v>B1051C3ABC</v>
          </cell>
        </row>
        <row r="27">
          <cell r="E27" t="str">
            <v>27/2024</v>
          </cell>
          <cell r="F27" t="str">
            <v>CF</v>
          </cell>
          <cell r="G27" t="str">
            <v>MB</v>
          </cell>
          <cell r="H27" t="str">
            <v>Divulgazione progetto Nodes – Servizio per GA luglio 2024</v>
          </cell>
          <cell r="J27" t="str">
            <v>La Cucina del Gattopardo di Gianino Anna Lisa</v>
          </cell>
          <cell r="K27" t="str">
            <v>Persona Fisica</v>
          </cell>
          <cell r="L27">
            <v>3080</v>
          </cell>
          <cell r="M27" t="str">
            <v>B281A3C895</v>
          </cell>
        </row>
        <row r="28">
          <cell r="E28" t="str">
            <v>Contratto  9/04/24</v>
          </cell>
          <cell r="F28" t="str">
            <v>CF</v>
          </cell>
          <cell r="H28" t="str">
            <v>CV bandi a cascata linea A e B 2^fase</v>
          </cell>
          <cell r="I28" t="str">
            <v>Codice Civile/Prestazioni d'opera e Collaborazioni occasionali</v>
          </cell>
          <cell r="J28" t="str">
            <v>IngrossoM. Raffaella</v>
          </cell>
          <cell r="K28" t="str">
            <v>Persona Fisica</v>
          </cell>
          <cell r="L28">
            <v>2100</v>
          </cell>
          <cell r="M28" t="str">
            <v>Prestaz.d'opera</v>
          </cell>
        </row>
        <row r="29">
          <cell r="E29" t="str">
            <v>Contratto  9/04/24</v>
          </cell>
          <cell r="F29" t="str">
            <v>CF</v>
          </cell>
          <cell r="H29" t="str">
            <v>CV bandi a cascata linea A e B 2^fase</v>
          </cell>
          <cell r="I29" t="str">
            <v>Codice Civile/Prestazioni d'opera e Collaborazioni occasionali</v>
          </cell>
          <cell r="J29" t="str">
            <v>VerdeGiacomo Giuseppe</v>
          </cell>
          <cell r="K29" t="str">
            <v>Persona Fisica</v>
          </cell>
          <cell r="L29">
            <v>2100</v>
          </cell>
          <cell r="M29" t="str">
            <v>Prestaz.d'opera</v>
          </cell>
        </row>
        <row r="30">
          <cell r="E30" t="str">
            <v>Contratto  9/04/24</v>
          </cell>
          <cell r="F30" t="str">
            <v>CF</v>
          </cell>
          <cell r="H30" t="str">
            <v>CV bandi a cascata linea A e B 2^fase</v>
          </cell>
          <cell r="I30" t="str">
            <v>Codice Civile/Prestazioni d'opera e Collaborazioni occasionali</v>
          </cell>
          <cell r="J30" t="str">
            <v>BrunettoElena</v>
          </cell>
          <cell r="K30" t="str">
            <v>Persona Fisica</v>
          </cell>
          <cell r="L30">
            <v>2100</v>
          </cell>
          <cell r="M30" t="str">
            <v>Prestaz.d'opera</v>
          </cell>
        </row>
        <row r="31">
          <cell r="E31" t="str">
            <v>13/2024</v>
          </cell>
          <cell r="F31" t="str">
            <v>CF</v>
          </cell>
          <cell r="H31" t="str">
            <v>CV bandi a cascata linea A e B 2^fase</v>
          </cell>
          <cell r="I31" t="str">
            <v>Codice Civile/Prestazioni d'opera e Collaborazioni occasionali</v>
          </cell>
          <cell r="J31" t="str">
            <v>VitaleClaudio</v>
          </cell>
          <cell r="K31" t="str">
            <v>Professionista</v>
          </cell>
          <cell r="L31">
            <v>2184</v>
          </cell>
          <cell r="M31" t="str">
            <v>Prestaz.d'opera</v>
          </cell>
        </row>
        <row r="32">
          <cell r="E32" t="str">
            <v>14/2024</v>
          </cell>
          <cell r="F32" t="str">
            <v>CF</v>
          </cell>
          <cell r="H32" t="str">
            <v>CV bandi a cascata linea A e B 2^fase</v>
          </cell>
          <cell r="I32" t="str">
            <v>Codice Civile/Prestazioni d'opera e Collaborazioni occasionali</v>
          </cell>
          <cell r="J32" t="str">
            <v xml:space="preserve">CarfagnaCosimo </v>
          </cell>
          <cell r="K32" t="str">
            <v>Professionista</v>
          </cell>
          <cell r="L32">
            <v>2184</v>
          </cell>
          <cell r="M32" t="str">
            <v>Prestaz.d'opera</v>
          </cell>
        </row>
        <row r="33">
          <cell r="E33" t="str">
            <v>Contratto  9/04/24</v>
          </cell>
          <cell r="F33" t="str">
            <v>CF</v>
          </cell>
          <cell r="H33" t="str">
            <v>CV bandi a cascata linea A e B 2^fase</v>
          </cell>
          <cell r="I33" t="str">
            <v>Codice Civile/Prestazioni d'opera e Collaborazioni occasionali</v>
          </cell>
          <cell r="J33" t="str">
            <v>BraschiAndrea</v>
          </cell>
          <cell r="K33" t="str">
            <v>Persona Fisica</v>
          </cell>
          <cell r="L33">
            <v>2100</v>
          </cell>
          <cell r="M33" t="str">
            <v>Prestaz.d'opera</v>
          </cell>
        </row>
        <row r="34">
          <cell r="E34" t="str">
            <v>Contratto  9/04/24</v>
          </cell>
          <cell r="F34" t="str">
            <v>CF</v>
          </cell>
          <cell r="H34" t="str">
            <v>CV bandi a cascata linea A e B 2^fase</v>
          </cell>
          <cell r="I34" t="str">
            <v>Codice Civile/Prestazioni d'opera e Collaborazioni occasionali</v>
          </cell>
          <cell r="J34" t="str">
            <v>BocchioOrietta</v>
          </cell>
          <cell r="K34" t="str">
            <v>Persona Fisica</v>
          </cell>
          <cell r="L34">
            <v>2100</v>
          </cell>
          <cell r="M34" t="str">
            <v>Prestaz.d'opera</v>
          </cell>
        </row>
        <row r="35">
          <cell r="E35" t="str">
            <v>Contratto  9/04/24</v>
          </cell>
          <cell r="F35" t="str">
            <v>CF</v>
          </cell>
          <cell r="H35" t="str">
            <v>CV bandi a cascata linea A e B 2^fase</v>
          </cell>
          <cell r="I35" t="str">
            <v>Codice Civile/Prestazioni d'opera e Collaborazioni occasionali</v>
          </cell>
          <cell r="J35" t="str">
            <v>BarberoMatteo</v>
          </cell>
          <cell r="K35" t="str">
            <v>Persona Fisica</v>
          </cell>
          <cell r="L35">
            <v>2100</v>
          </cell>
          <cell r="M35" t="str">
            <v>Prestaz.d'opera</v>
          </cell>
        </row>
        <row r="36">
          <cell r="E36" t="str">
            <v>Contratto  9/04/24</v>
          </cell>
          <cell r="F36" t="str">
            <v>CF</v>
          </cell>
          <cell r="H36" t="str">
            <v>CV bandi a cascata linea A e B 2^fase</v>
          </cell>
          <cell r="I36" t="str">
            <v>Codice Civile/Prestazioni d'opera e Collaborazioni occasionali</v>
          </cell>
          <cell r="J36" t="str">
            <v>DiquattroGiorgio</v>
          </cell>
          <cell r="K36" t="str">
            <v>Persona Fisica</v>
          </cell>
          <cell r="L36">
            <v>2100</v>
          </cell>
          <cell r="M36" t="str">
            <v>Prestaz.d'opera</v>
          </cell>
        </row>
        <row r="37">
          <cell r="E37" t="str">
            <v>Contratto  9/04/24</v>
          </cell>
          <cell r="F37" t="str">
            <v>CF</v>
          </cell>
          <cell r="H37" t="str">
            <v>CV bandi a cascata linea A e B 2^fase</v>
          </cell>
          <cell r="I37" t="str">
            <v>Codice Civile/Prestazioni d'opera e Collaborazioni occasionali</v>
          </cell>
          <cell r="J37" t="str">
            <v>GiliLaura</v>
          </cell>
          <cell r="K37" t="str">
            <v>Persona Fisica</v>
          </cell>
          <cell r="L37">
            <v>2100</v>
          </cell>
          <cell r="M37" t="str">
            <v>Prestaz.d'opera</v>
          </cell>
        </row>
        <row r="38">
          <cell r="E38" t="str">
            <v>Contratto  9/04/24</v>
          </cell>
          <cell r="F38" t="str">
            <v>CF</v>
          </cell>
          <cell r="H38" t="str">
            <v>CV bandi a cascata linea A e B 2^fase</v>
          </cell>
          <cell r="I38" t="str">
            <v>Codice Civile/Prestazioni d'opera e Collaborazioni occasionali</v>
          </cell>
          <cell r="J38" t="str">
            <v>DiquattroGiorgio</v>
          </cell>
          <cell r="K38" t="str">
            <v>Persona Fisica</v>
          </cell>
          <cell r="L38">
            <v>2100</v>
          </cell>
          <cell r="M38" t="str">
            <v>Prestaz.d'opera</v>
          </cell>
        </row>
        <row r="39">
          <cell r="E39" t="str">
            <v>15/2024</v>
          </cell>
          <cell r="F39" t="str">
            <v>CF</v>
          </cell>
          <cell r="H39" t="str">
            <v>CV bandi a cascata linea A e B 2^fase</v>
          </cell>
          <cell r="I39" t="str">
            <v>Codice Civile/Prestazioni d'opera e Collaborazioni occasionali</v>
          </cell>
          <cell r="J39" t="str">
            <v>ScalisiRaffaella</v>
          </cell>
          <cell r="K39" t="str">
            <v>Professionista</v>
          </cell>
          <cell r="L39">
            <v>2184</v>
          </cell>
          <cell r="M39" t="str">
            <v>Prestaz.d'opera</v>
          </cell>
        </row>
        <row r="40">
          <cell r="E40" t="str">
            <v>Contratto  9/04/24</v>
          </cell>
          <cell r="F40" t="str">
            <v>CF</v>
          </cell>
          <cell r="H40" t="str">
            <v>CV bandi a cascata linea A e B 2^fase</v>
          </cell>
          <cell r="I40" t="str">
            <v>Codice Civile/Prestazioni d'opera e Collaborazioni occasionali</v>
          </cell>
          <cell r="J40" t="str">
            <v>ZezzaVincenzo</v>
          </cell>
          <cell r="K40" t="str">
            <v>Persona Fisica</v>
          </cell>
          <cell r="L40">
            <v>2100</v>
          </cell>
          <cell r="M40" t="str">
            <v>Prestaz.d'opera</v>
          </cell>
        </row>
        <row r="41">
          <cell r="E41" t="str">
            <v>Contratto  9/04/24</v>
          </cell>
          <cell r="F41" t="str">
            <v>CF</v>
          </cell>
          <cell r="H41" t="str">
            <v>CV bandi a cascata linea A e B 2^fase</v>
          </cell>
          <cell r="I41" t="str">
            <v>Codice Civile/Prestazioni d'opera e Collaborazioni occasionali</v>
          </cell>
          <cell r="J41" t="str">
            <v>CammisaAntonella</v>
          </cell>
          <cell r="K41" t="str">
            <v>Persona Fisica</v>
          </cell>
          <cell r="L41">
            <v>2100</v>
          </cell>
          <cell r="M41" t="str">
            <v>Prestaz.d'opera</v>
          </cell>
        </row>
        <row r="42">
          <cell r="E42" t="str">
            <v>Contratto  9/04/24</v>
          </cell>
          <cell r="F42" t="str">
            <v>CF</v>
          </cell>
          <cell r="H42" t="str">
            <v>CV bandi a cascata linea A e B 2^fase</v>
          </cell>
          <cell r="I42" t="str">
            <v>Codice Civile/Prestazioni d'opera e Collaborazioni occasionali</v>
          </cell>
          <cell r="J42" t="str">
            <v>VannozziDavid</v>
          </cell>
          <cell r="K42" t="str">
            <v>Persona Fisica</v>
          </cell>
          <cell r="L42">
            <v>2100</v>
          </cell>
          <cell r="M42" t="str">
            <v>Prestaz.d'opera</v>
          </cell>
        </row>
        <row r="43">
          <cell r="E43" t="str">
            <v>Contratto  9/04/24</v>
          </cell>
          <cell r="F43" t="str">
            <v>CF</v>
          </cell>
          <cell r="H43" t="str">
            <v>CV bandi a cascata linea A e B 2^fase</v>
          </cell>
          <cell r="I43" t="str">
            <v>Codice Civile/Prestazioni d'opera e Collaborazioni occasionali</v>
          </cell>
          <cell r="J43" t="str">
            <v>MoriondoRoberto</v>
          </cell>
          <cell r="K43" t="str">
            <v>Persona Fisica</v>
          </cell>
          <cell r="L43">
            <v>2100</v>
          </cell>
          <cell r="M43" t="str">
            <v>Prestaz.d'opera</v>
          </cell>
        </row>
        <row r="44">
          <cell r="E44" t="str">
            <v>Contratto  9/04/24</v>
          </cell>
          <cell r="F44" t="str">
            <v>CF</v>
          </cell>
          <cell r="H44" t="str">
            <v>CV bandi a cascata linea A e B 2^fase</v>
          </cell>
          <cell r="I44" t="str">
            <v>Codice Civile/Prestazioni d'opera e Collaborazioni occasionali</v>
          </cell>
          <cell r="J44" t="str">
            <v>CammisaAntonella</v>
          </cell>
          <cell r="K44" t="str">
            <v>Persona Fisica</v>
          </cell>
          <cell r="L44">
            <v>2100</v>
          </cell>
          <cell r="M44" t="str">
            <v>Prestaz.d'opera</v>
          </cell>
        </row>
        <row r="45">
          <cell r="E45" t="str">
            <v>Contratto  9/04/24</v>
          </cell>
          <cell r="F45" t="str">
            <v>CF</v>
          </cell>
          <cell r="H45" t="str">
            <v>CV bandi a cascata linea A e B 2^fase</v>
          </cell>
          <cell r="I45" t="str">
            <v>Codice Civile/Prestazioni d'opera e Collaborazioni occasionali</v>
          </cell>
          <cell r="J45" t="str">
            <v>RucciMarco</v>
          </cell>
          <cell r="K45" t="str">
            <v>Persona Fisica</v>
          </cell>
          <cell r="L45">
            <v>2100</v>
          </cell>
          <cell r="M45" t="str">
            <v>Prestaz.d'opera</v>
          </cell>
        </row>
        <row r="46">
          <cell r="E46" t="str">
            <v>Contratto  9/04/24</v>
          </cell>
          <cell r="F46" t="str">
            <v>CF</v>
          </cell>
          <cell r="H46" t="str">
            <v>CV bandi a cascata linea A e B 2^fase</v>
          </cell>
          <cell r="I46" t="str">
            <v>Codice Civile/Prestazioni d'opera e Collaborazioni occasionali</v>
          </cell>
          <cell r="J46" t="str">
            <v>IngrossoM.Raffaella</v>
          </cell>
          <cell r="K46" t="str">
            <v>Persona Fisica</v>
          </cell>
          <cell r="L46">
            <v>2100</v>
          </cell>
          <cell r="M46" t="str">
            <v>Prestaz.d'opera</v>
          </cell>
        </row>
        <row r="47">
          <cell r="E47" t="str">
            <v>Contratto  9/04/24</v>
          </cell>
          <cell r="F47" t="str">
            <v>CF</v>
          </cell>
          <cell r="H47" t="str">
            <v>CV bandi a cascata linea A e B 2^fase</v>
          </cell>
          <cell r="I47" t="str">
            <v>Codice Civile/Prestazioni d'opera e Collaborazioni occasionali</v>
          </cell>
          <cell r="J47" t="str">
            <v>RoccoMauro</v>
          </cell>
          <cell r="K47" t="str">
            <v>Persona Fisica</v>
          </cell>
          <cell r="L47">
            <v>2100</v>
          </cell>
          <cell r="M47" t="str">
            <v>Prestaz.d'opera</v>
          </cell>
        </row>
        <row r="48">
          <cell r="E48" t="str">
            <v>16/2024</v>
          </cell>
          <cell r="F48" t="str">
            <v>CF</v>
          </cell>
          <cell r="H48" t="str">
            <v>CV bandi a cascata linea A e B 2^fase</v>
          </cell>
          <cell r="I48" t="str">
            <v>Codice Civile/Prestazioni d'opera e Collaborazioni occasionali</v>
          </cell>
          <cell r="J48" t="str">
            <v>CinquegraniMarco</v>
          </cell>
          <cell r="K48" t="str">
            <v>Professionista</v>
          </cell>
          <cell r="L48">
            <v>2184</v>
          </cell>
          <cell r="M48" t="str">
            <v>Prestaz.d'opera</v>
          </cell>
        </row>
        <row r="49">
          <cell r="E49" t="str">
            <v>Contratto  15/04/24</v>
          </cell>
          <cell r="F49" t="str">
            <v>CF</v>
          </cell>
          <cell r="H49" t="str">
            <v>CV bandi a cascata linea A- Mezzogiorno 2^fase</v>
          </cell>
          <cell r="I49" t="str">
            <v>Codice Civile/Prestazioni d'opera e Collaborazioni occasionali</v>
          </cell>
          <cell r="J49" t="str">
            <v>Moriondo Roberto</v>
          </cell>
          <cell r="K49" t="str">
            <v>Persona Fisica</v>
          </cell>
          <cell r="L49">
            <v>2100</v>
          </cell>
          <cell r="M49" t="str">
            <v>Prestaz.d'opera</v>
          </cell>
        </row>
        <row r="50">
          <cell r="E50" t="str">
            <v>Contratto  15/04/24</v>
          </cell>
          <cell r="F50" t="str">
            <v>CF</v>
          </cell>
          <cell r="H50" t="str">
            <v>CV bandi a cascata linea A- Mezzogiorno 2^fase</v>
          </cell>
          <cell r="I50" t="str">
            <v>Codice Civile/Prestazioni d'opera e Collaborazioni occasionali</v>
          </cell>
          <cell r="J50" t="str">
            <v>Brunetto Elena</v>
          </cell>
          <cell r="K50" t="str">
            <v>Persona Fisica</v>
          </cell>
          <cell r="L50">
            <v>2100</v>
          </cell>
          <cell r="M50" t="str">
            <v>Prestaz.d'opera</v>
          </cell>
        </row>
        <row r="51">
          <cell r="E51" t="str">
            <v>Contratto  15/04/24</v>
          </cell>
          <cell r="F51" t="str">
            <v>CF</v>
          </cell>
          <cell r="H51" t="str">
            <v>CV bandi a cascata linea A- Mezzogiorno 2^fase</v>
          </cell>
          <cell r="I51" t="str">
            <v>Codice Civile/Prestazioni d'opera e Collaborazioni occasionali</v>
          </cell>
          <cell r="J51" t="str">
            <v>Camera Paolo</v>
          </cell>
          <cell r="K51" t="str">
            <v>Persona Fisica</v>
          </cell>
          <cell r="L51">
            <v>2100</v>
          </cell>
          <cell r="M51" t="str">
            <v>Prestaz.d'opera</v>
          </cell>
        </row>
        <row r="52">
          <cell r="E52" t="str">
            <v>Contratto  15/04/24</v>
          </cell>
          <cell r="F52" t="str">
            <v>CF</v>
          </cell>
          <cell r="H52" t="str">
            <v>CV bandi a cascata linea A- Mezzogiorno 2^fase</v>
          </cell>
          <cell r="I52" t="str">
            <v>Codice Civile/Prestazioni d'opera e Collaborazioni occasionali</v>
          </cell>
          <cell r="J52" t="str">
            <v>Moriondo Roberto</v>
          </cell>
          <cell r="K52" t="str">
            <v>Persona Fisica</v>
          </cell>
          <cell r="L52">
            <v>2100</v>
          </cell>
          <cell r="M52" t="str">
            <v>Prestaz.d'opera</v>
          </cell>
        </row>
        <row r="53">
          <cell r="E53" t="str">
            <v>emettere ordine al pagamento vista variabilità n. sedute</v>
          </cell>
          <cell r="F53" t="str">
            <v>CF</v>
          </cell>
          <cell r="H53" t="str">
            <v>CV bandi a cascata linea A- Mezzogiorno 2^fase</v>
          </cell>
          <cell r="I53" t="str">
            <v>Codice Civile/Prestazioni d'opera e Collaborazioni occasionali</v>
          </cell>
          <cell r="J53" t="str">
            <v>Vitale Caludio</v>
          </cell>
          <cell r="K53" t="str">
            <v>Professionista</v>
          </cell>
          <cell r="L53">
            <v>2184</v>
          </cell>
          <cell r="M53" t="str">
            <v>Prestaz.d'opera</v>
          </cell>
        </row>
        <row r="54">
          <cell r="E54" t="str">
            <v>Contratto  15/04/24</v>
          </cell>
          <cell r="F54" t="str">
            <v>CF</v>
          </cell>
          <cell r="H54" t="str">
            <v>CV bandi a cascata linea A- Mezzogiorno 2^fase</v>
          </cell>
          <cell r="I54" t="str">
            <v>Codice Civile/Prestazioni d'opera e Collaborazioni occasionali</v>
          </cell>
          <cell r="J54" t="str">
            <v>Vannozzi David</v>
          </cell>
          <cell r="K54" t="str">
            <v>Persona Fisica</v>
          </cell>
          <cell r="L54">
            <v>2100</v>
          </cell>
          <cell r="M54" t="str">
            <v>Prestaz.d'opera</v>
          </cell>
        </row>
        <row r="55">
          <cell r="E55" t="str">
            <v>emettere ordine al pagamento vista variabilità n. sedute</v>
          </cell>
          <cell r="F55" t="str">
            <v>CF</v>
          </cell>
          <cell r="H55" t="str">
            <v>CV bandi a cascata linea A- Mezzogiorno 2^fase</v>
          </cell>
          <cell r="I55" t="str">
            <v>Codice Civile/Prestazioni d'opera e Collaborazioni occasionali</v>
          </cell>
          <cell r="J55" t="str">
            <v>Scalisi Raffaella</v>
          </cell>
          <cell r="K55" t="str">
            <v>Professionista</v>
          </cell>
          <cell r="L55">
            <v>2184</v>
          </cell>
          <cell r="M55" t="str">
            <v>Prestaz.d'opera</v>
          </cell>
        </row>
        <row r="56">
          <cell r="E56" t="str">
            <v>Contratto  15/04/24</v>
          </cell>
          <cell r="F56" t="str">
            <v>CF</v>
          </cell>
          <cell r="H56" t="str">
            <v>CV bandi a cascata linea A- Mezzogiorno 2^fase</v>
          </cell>
          <cell r="I56" t="str">
            <v>Codice Civile/Prestazioni d'opera e Collaborazioni occasionali</v>
          </cell>
          <cell r="J56" t="str">
            <v>Ingrosso M.Raffaella</v>
          </cell>
          <cell r="K56" t="str">
            <v>Persona Fisica</v>
          </cell>
          <cell r="L56">
            <v>2100</v>
          </cell>
          <cell r="M56" t="str">
            <v>Prestaz.d'opera</v>
          </cell>
        </row>
        <row r="57">
          <cell r="E57" t="str">
            <v>Contratto  15/04/24</v>
          </cell>
          <cell r="F57" t="str">
            <v>CF</v>
          </cell>
          <cell r="H57" t="str">
            <v>CV bandi a cascata linea A- Mezzogiorno 2^fase</v>
          </cell>
          <cell r="I57" t="str">
            <v>Codice Civile/Prestazioni d'opera e Collaborazioni occasionali</v>
          </cell>
          <cell r="J57" t="str">
            <v>Diquattro Giorgio</v>
          </cell>
          <cell r="K57" t="str">
            <v>Persona Fisica</v>
          </cell>
          <cell r="L57">
            <v>2100</v>
          </cell>
          <cell r="M57" t="str">
            <v>Prestaz.d'opera</v>
          </cell>
        </row>
        <row r="58">
          <cell r="E58" t="str">
            <v>Contratto  15/04/24</v>
          </cell>
          <cell r="F58" t="str">
            <v>CF</v>
          </cell>
          <cell r="H58" t="str">
            <v>CV bandi a cascata linea A- Mezzogiorno 2^fase</v>
          </cell>
          <cell r="I58" t="str">
            <v>Codice Civile/Prestazioni d'opera e Collaborazioni occasionali</v>
          </cell>
          <cell r="J58" t="str">
            <v>Brunetto Elena</v>
          </cell>
          <cell r="K58" t="str">
            <v>Persona Fisica</v>
          </cell>
          <cell r="L58">
            <v>2100</v>
          </cell>
          <cell r="M58" t="str">
            <v>Prestaz.d'opera</v>
          </cell>
        </row>
        <row r="59">
          <cell r="E59" t="str">
            <v>Contratto  15/04/24</v>
          </cell>
          <cell r="F59" t="str">
            <v>CF</v>
          </cell>
          <cell r="H59" t="str">
            <v>CV bandi a cascata linea A- Mezzogiorno 2^fase</v>
          </cell>
          <cell r="I59" t="str">
            <v>Codice Civile/Prestazioni d'opera e Collaborazioni occasionali</v>
          </cell>
          <cell r="J59" t="str">
            <v>Diquattro Giorgio</v>
          </cell>
          <cell r="K59" t="str">
            <v>Persona Fisica</v>
          </cell>
          <cell r="L59">
            <v>2100</v>
          </cell>
          <cell r="M59" t="str">
            <v>Prestaz.d'opera</v>
          </cell>
        </row>
        <row r="60">
          <cell r="E60" t="str">
            <v>emettere ordine al pagamento vista variabilità n. sedute</v>
          </cell>
          <cell r="F60" t="str">
            <v>CF</v>
          </cell>
          <cell r="H60" t="str">
            <v>CV bandi a cascata linea A- Mezzogiorno 2^fase</v>
          </cell>
          <cell r="I60" t="str">
            <v>Codice Civile/Prestazioni d'opera e Collaborazioni occasionali</v>
          </cell>
          <cell r="J60" t="str">
            <v>Scalisi Raffaella</v>
          </cell>
          <cell r="K60" t="str">
            <v>Professionista</v>
          </cell>
          <cell r="L60">
            <v>2184</v>
          </cell>
          <cell r="M60" t="str">
            <v>Prestaz.d'opera</v>
          </cell>
        </row>
        <row r="61">
          <cell r="E61" t="str">
            <v>emettere ordine al pagamento vista variabilità n. sedute</v>
          </cell>
          <cell r="F61" t="str">
            <v>CF</v>
          </cell>
          <cell r="H61" t="str">
            <v>CV bandi a cascata linea A- Mezzogiorno 2^fase</v>
          </cell>
          <cell r="I61" t="str">
            <v>Codice Civile/Prestazioni d'opera e Collaborazioni occasionali</v>
          </cell>
          <cell r="J61" t="str">
            <v>Carfagna Cosimo</v>
          </cell>
          <cell r="K61" t="str">
            <v>Professionista</v>
          </cell>
          <cell r="L61">
            <v>2184</v>
          </cell>
          <cell r="M61" t="str">
            <v>Prestaz.d'opera</v>
          </cell>
        </row>
        <row r="62">
          <cell r="E62" t="str">
            <v>Contratto  15/04/24</v>
          </cell>
          <cell r="F62" t="str">
            <v>CF</v>
          </cell>
          <cell r="H62" t="str">
            <v>CV bandi a cascata linea A- Mezzogiorno 2^fase</v>
          </cell>
          <cell r="I62" t="str">
            <v>Codice Civile/Prestazioni d'opera e Collaborazioni occasionali</v>
          </cell>
          <cell r="J62" t="str">
            <v>Gili Laura</v>
          </cell>
          <cell r="K62" t="str">
            <v>Persona Fisica</v>
          </cell>
          <cell r="L62">
            <v>2100</v>
          </cell>
          <cell r="M62" t="str">
            <v>Prestaz.d'opera</v>
          </cell>
        </row>
        <row r="63">
          <cell r="E63" t="str">
            <v>Contratto  15/04/24</v>
          </cell>
          <cell r="F63" t="str">
            <v>CF</v>
          </cell>
          <cell r="H63" t="str">
            <v>CV bandi a cascata linea A- Mezzogiorno 2^fase</v>
          </cell>
          <cell r="I63" t="str">
            <v>Codice Civile/Prestazioni d'opera e Collaborazioni occasionali</v>
          </cell>
          <cell r="J63" t="str">
            <v>Cammisa Antonella</v>
          </cell>
          <cell r="K63" t="str">
            <v>Persona Fisica</v>
          </cell>
          <cell r="L63">
            <v>2100</v>
          </cell>
          <cell r="M63" t="str">
            <v>Prestaz.d'opera</v>
          </cell>
        </row>
        <row r="64">
          <cell r="E64" t="str">
            <v>Contratto  15/04/24</v>
          </cell>
          <cell r="F64" t="str">
            <v>CF</v>
          </cell>
          <cell r="H64" t="str">
            <v>CV bandi a cascata linea A- Mezzogiorno 2^fase</v>
          </cell>
          <cell r="I64" t="str">
            <v>Codice Civile/Prestazioni d'opera e Collaborazioni occasionali</v>
          </cell>
          <cell r="J64" t="str">
            <v>Bocchio Orietta</v>
          </cell>
          <cell r="K64" t="str">
            <v>Persona Fisica</v>
          </cell>
          <cell r="L64">
            <v>2100</v>
          </cell>
          <cell r="M64" t="str">
            <v>Prestaz.d'opera</v>
          </cell>
        </row>
        <row r="65">
          <cell r="E65" t="str">
            <v>emettere ordine al pagamento vista variabilità n. sedute</v>
          </cell>
          <cell r="F65" t="str">
            <v>CF</v>
          </cell>
          <cell r="H65" t="str">
            <v>CV bandi a cascata linea A- Mezzogiorno 2^fase</v>
          </cell>
          <cell r="I65" t="str">
            <v>Codice Civile/Prestazioni d'opera e Collaborazioni occasionali</v>
          </cell>
          <cell r="J65" t="str">
            <v>Cinquegrani Marco</v>
          </cell>
          <cell r="K65" t="str">
            <v>Professionista</v>
          </cell>
          <cell r="L65">
            <v>2184</v>
          </cell>
          <cell r="M65" t="str">
            <v>Prestaz.d'opera</v>
          </cell>
        </row>
        <row r="66">
          <cell r="E66" t="str">
            <v>Contratto  15/04/24</v>
          </cell>
          <cell r="F66" t="str">
            <v>CF</v>
          </cell>
          <cell r="H66" t="str">
            <v>CV bandi a cascata linea A- Mezzogiorno 2^fase</v>
          </cell>
          <cell r="I66" t="str">
            <v>Codice Civile/Prestazioni d'opera e Collaborazioni occasionali</v>
          </cell>
          <cell r="J66" t="str">
            <v>Zezza Vincenzo</v>
          </cell>
          <cell r="K66" t="str">
            <v>Persona Fisica</v>
          </cell>
          <cell r="L66">
            <v>2100</v>
          </cell>
          <cell r="M66" t="str">
            <v>Prestaz.d'opera</v>
          </cell>
        </row>
        <row r="67">
          <cell r="E67" t="str">
            <v>Contratto  15/04/24</v>
          </cell>
          <cell r="F67" t="str">
            <v>CF</v>
          </cell>
          <cell r="H67" t="str">
            <v>CV bandi a cascata linea A- Mezzogiorno 2^fase</v>
          </cell>
          <cell r="I67" t="str">
            <v>Codice Civile/Prestazioni d'opera e Collaborazioni occasionali</v>
          </cell>
          <cell r="J67" t="str">
            <v>Conti Giuseppe</v>
          </cell>
          <cell r="K67" t="str">
            <v>Persona Fisica</v>
          </cell>
          <cell r="L67">
            <v>2100</v>
          </cell>
          <cell r="M67" t="str">
            <v>Prestaz.d'opera</v>
          </cell>
        </row>
        <row r="68">
          <cell r="E68" t="str">
            <v>Contratto  15/04/24</v>
          </cell>
          <cell r="F68" t="str">
            <v>CF</v>
          </cell>
          <cell r="H68" t="str">
            <v>CV bandi a cascata linea A- Mezzogiorno 2^fase</v>
          </cell>
          <cell r="I68" t="str">
            <v>Codice Civile/Prestazioni d'opera e Collaborazioni occasionali</v>
          </cell>
          <cell r="J68" t="str">
            <v>Rucci Marco</v>
          </cell>
          <cell r="K68" t="str">
            <v>Persona Fisica</v>
          </cell>
          <cell r="L68">
            <v>2100</v>
          </cell>
          <cell r="M68" t="str">
            <v>Prestaz.d'opera</v>
          </cell>
        </row>
        <row r="69">
          <cell r="E69" t="str">
            <v>Contratto  15/04/24</v>
          </cell>
          <cell r="F69" t="str">
            <v>CF</v>
          </cell>
          <cell r="H69" t="str">
            <v>CV bandi a cascata linea A- Mezzogiorno 2^fase</v>
          </cell>
          <cell r="I69" t="str">
            <v>Codice Civile/Prestazioni d'opera e Collaborazioni occasionali</v>
          </cell>
          <cell r="J69" t="str">
            <v>Sasanelli Daniela</v>
          </cell>
          <cell r="K69" t="str">
            <v>Persona Fisica</v>
          </cell>
          <cell r="L69">
            <v>2100</v>
          </cell>
          <cell r="M69" t="str">
            <v>Prestaz.d'opera</v>
          </cell>
        </row>
        <row r="70">
          <cell r="E70" t="str">
            <v>Contratto 29 aprile 2024</v>
          </cell>
          <cell r="F70" t="str">
            <v>CF</v>
          </cell>
          <cell r="G70" t="str">
            <v>MB</v>
          </cell>
          <cell r="H70" t="str">
            <v xml:space="preserve">Servizio a misura per supporto tecnico-Operativo ad HUB NODES in materia di Controllo di Gestione </v>
          </cell>
          <cell r="I70" t="str">
            <v>Codice Appalti, affidamento diretto sotto soglia</v>
          </cell>
          <cell r="J70" t="str">
            <v>Experta Business solutions Srl</v>
          </cell>
          <cell r="K70" t="str">
            <v>Società</v>
          </cell>
          <cell r="L70">
            <v>55000</v>
          </cell>
          <cell r="M70" t="str">
            <v>B14EB70409</v>
          </cell>
        </row>
        <row r="71">
          <cell r="E71" t="str">
            <v>19/2024</v>
          </cell>
          <cell r="J71" t="str">
            <v>Experta Business solutions Srl</v>
          </cell>
        </row>
        <row r="72">
          <cell r="E72" t="str">
            <v>33/2024</v>
          </cell>
          <cell r="J72" t="str">
            <v>Experta Business solutions Srl</v>
          </cell>
        </row>
        <row r="73">
          <cell r="E73" t="str">
            <v>35/2024</v>
          </cell>
          <cell r="J73" t="str">
            <v>Experta Business solutions Srl</v>
          </cell>
        </row>
        <row r="74">
          <cell r="E74" t="str">
            <v>52/2024</v>
          </cell>
          <cell r="J74" t="str">
            <v>Experta Business solutions Srl</v>
          </cell>
        </row>
        <row r="75">
          <cell r="E75" t="str">
            <v>01/2025</v>
          </cell>
          <cell r="J75" t="str">
            <v>Experta Business solutions Srl</v>
          </cell>
        </row>
        <row r="76">
          <cell r="E76" t="str">
            <v>17/2025</v>
          </cell>
          <cell r="J76" t="str">
            <v>Experta Business solutions Srl</v>
          </cell>
        </row>
        <row r="77">
          <cell r="E77" t="str">
            <v>30/2025</v>
          </cell>
          <cell r="J77" t="str">
            <v>Experta Business solutions Srl</v>
          </cell>
        </row>
        <row r="78">
          <cell r="E78" t="str">
            <v>40/2025</v>
          </cell>
          <cell r="J78" t="str">
            <v>Experta Business solutions Srl</v>
          </cell>
        </row>
        <row r="79">
          <cell r="E79" t="str">
            <v>Contratto  11/03/24</v>
          </cell>
          <cell r="F79" t="str">
            <v>CF</v>
          </cell>
          <cell r="G79" t="str">
            <v>MB</v>
          </cell>
          <cell r="H79" t="str">
            <v>Servizio di supporto alla misurazione delle performance e impatto del programma Nodes</v>
          </cell>
          <cell r="I79" t="str">
            <v>Codice Civile/Prestazioni d'opera e Collaborazioni occasinali</v>
          </cell>
          <cell r="J79" t="str">
            <v>Copertino Maria Elisa</v>
          </cell>
          <cell r="K79" t="str">
            <v>Professionista</v>
          </cell>
          <cell r="L79">
            <v>18096</v>
          </cell>
          <cell r="M79" t="str">
            <v>Prestaz.d'opera</v>
          </cell>
        </row>
        <row r="80">
          <cell r="E80" t="str">
            <v>20/2024</v>
          </cell>
          <cell r="J80" t="str">
            <v>Copertino Maria Elisa</v>
          </cell>
        </row>
        <row r="81">
          <cell r="E81" t="str">
            <v>28/2024</v>
          </cell>
          <cell r="J81" t="str">
            <v>Copertino Maria Elisa</v>
          </cell>
        </row>
        <row r="82">
          <cell r="E82" t="str">
            <v>49/2024</v>
          </cell>
          <cell r="J82" t="str">
            <v>Copertino Maria Elisa</v>
          </cell>
        </row>
        <row r="83">
          <cell r="E83" t="str">
            <v>14/2025</v>
          </cell>
          <cell r="J83" t="str">
            <v>Copertino Maria Elisa</v>
          </cell>
        </row>
        <row r="84">
          <cell r="E84" t="str">
            <v>29/2025</v>
          </cell>
          <cell r="J84" t="str">
            <v>Copertino Maria Elisa</v>
          </cell>
        </row>
        <row r="85">
          <cell r="J85" t="str">
            <v>Copertino Maria Elisa</v>
          </cell>
        </row>
        <row r="86">
          <cell r="J86" t="str">
            <v>Copertino Maria Elisa (proroga contratto)</v>
          </cell>
          <cell r="K86" t="str">
            <v>Professionista</v>
          </cell>
          <cell r="L86">
            <v>24128</v>
          </cell>
          <cell r="M86" t="str">
            <v>Prestaz.d'opera</v>
          </cell>
        </row>
        <row r="87">
          <cell r="E87" t="str">
            <v>42/2025</v>
          </cell>
          <cell r="J87" t="str">
            <v>Copertino Maria Elisa (proroga contratto)</v>
          </cell>
        </row>
        <row r="88">
          <cell r="E88" t="str">
            <v>07/2026</v>
          </cell>
          <cell r="J88" t="str">
            <v>Copertino Maria Elisa (proroga contratto)</v>
          </cell>
        </row>
        <row r="89">
          <cell r="J89" t="str">
            <v>Copertino Maria Elisa (proroga contratto)</v>
          </cell>
        </row>
        <row r="90">
          <cell r="E90" t="str">
            <v>Contratto 22 maggio 2024</v>
          </cell>
          <cell r="F90" t="str">
            <v>CF</v>
          </cell>
          <cell r="G90" t="str">
            <v>MB</v>
          </cell>
          <cell r="H90" t="str">
            <v>Servizio tecnico a misura per attivita’ di disseminazione, informazione e promozione dell’ecosistema nodes, suoi partners e iniziative connesse</v>
          </cell>
          <cell r="I90" t="str">
            <v>Codice Appalti, affidamento diretto sotto soglia</v>
          </cell>
          <cell r="J90" t="str">
            <v>Frigorosso snc di Sara Merialdi &amp; Luca Agostino snc</v>
          </cell>
          <cell r="K90" t="str">
            <v>Società</v>
          </cell>
          <cell r="L90">
            <v>85000</v>
          </cell>
          <cell r="M90" t="str">
            <v>B1A1E67CD7</v>
          </cell>
        </row>
        <row r="91">
          <cell r="E91" t="str">
            <v>21/2024</v>
          </cell>
          <cell r="J91" t="str">
            <v>Frigorosso snc di Sara Merialdi &amp; Luca Agostino snc</v>
          </cell>
        </row>
        <row r="92">
          <cell r="E92" t="str">
            <v>22/2024</v>
          </cell>
          <cell r="J92" t="str">
            <v>Frigorosso snc di Sara Merialdi &amp; Luca Agostino snc</v>
          </cell>
        </row>
        <row r="93">
          <cell r="E93" t="str">
            <v>29/2024</v>
          </cell>
          <cell r="J93" t="str">
            <v>Frigorosso snc di Sara Merialdi &amp; Luca Agostino snc</v>
          </cell>
        </row>
        <row r="94">
          <cell r="E94" t="str">
            <v>29/2024</v>
          </cell>
          <cell r="J94" t="str">
            <v>Frigorosso snc di Sara Merialdi &amp; Luca Agostino snc</v>
          </cell>
        </row>
        <row r="95">
          <cell r="E95" t="str">
            <v>30/2024</v>
          </cell>
          <cell r="J95" t="str">
            <v>Frigorosso snc di Sara Merialdi &amp; Luca Agostino snc</v>
          </cell>
        </row>
        <row r="96">
          <cell r="E96" t="str">
            <v>31/2024</v>
          </cell>
          <cell r="J96" t="str">
            <v>Frigorosso snc di Sara Merialdi &amp; Luca Agostino snc</v>
          </cell>
        </row>
        <row r="97">
          <cell r="E97" t="str">
            <v>03/2025</v>
          </cell>
          <cell r="J97" t="str">
            <v>Frigorosso snc di Sara Merialdi &amp; Luca Agostino snc</v>
          </cell>
        </row>
        <row r="98">
          <cell r="E98" t="str">
            <v>18/2025</v>
          </cell>
          <cell r="J98" t="str">
            <v>Frigorosso snc di Sara Merialdi &amp; Luca Agostino snc</v>
          </cell>
        </row>
        <row r="99">
          <cell r="E99" t="str">
            <v>28/2025</v>
          </cell>
          <cell r="J99" t="str">
            <v>Frigorosso snc di Sara Merialdi &amp; Luca Agostino snc</v>
          </cell>
        </row>
        <row r="100">
          <cell r="E100" t="str">
            <v>Contratto  8/03/24</v>
          </cell>
          <cell r="F100" t="str">
            <v>CF</v>
          </cell>
          <cell r="G100" t="str">
            <v>MB</v>
          </cell>
          <cell r="H100" t="str">
            <v>Servizio di supporto al coordinamento della ricerca del programma Nodes</v>
          </cell>
          <cell r="I100" t="str">
            <v>Codice Civile/Prestazioni d'opera e Collaborazioni occasinali</v>
          </cell>
          <cell r="J100" t="str">
            <v>Cosso Mariateresa Angela</v>
          </cell>
          <cell r="K100" t="str">
            <v>Professionista</v>
          </cell>
          <cell r="L100">
            <v>28600</v>
          </cell>
          <cell r="M100" t="str">
            <v>Prestaz.d'opera</v>
          </cell>
        </row>
        <row r="101">
          <cell r="E101" t="str">
            <v>17/2024</v>
          </cell>
          <cell r="J101" t="str">
            <v>Cosso Mariateresa Angela</v>
          </cell>
        </row>
        <row r="102">
          <cell r="E102" t="str">
            <v>25/2024</v>
          </cell>
          <cell r="J102" t="str">
            <v>Cosso Mariateresa Angela</v>
          </cell>
        </row>
        <row r="103">
          <cell r="E103" t="str">
            <v>53/2024</v>
          </cell>
          <cell r="J103" t="str">
            <v>Cosso Mariateresa Angela</v>
          </cell>
        </row>
        <row r="104">
          <cell r="E104" t="str">
            <v>36/2025</v>
          </cell>
          <cell r="J104" t="str">
            <v>Cosso Mariateresa Angela</v>
          </cell>
        </row>
        <row r="105">
          <cell r="J105" t="str">
            <v>Cosso Mariateresa Angela (proroga contratto)</v>
          </cell>
          <cell r="K105" t="str">
            <v>Professionista</v>
          </cell>
          <cell r="L105">
            <v>15600</v>
          </cell>
          <cell r="M105" t="str">
            <v>Prestaz.d'opera</v>
          </cell>
        </row>
        <row r="106">
          <cell r="E106" t="str">
            <v>37/2025</v>
          </cell>
          <cell r="J106" t="str">
            <v>Cosso Mariateresa Angela</v>
          </cell>
        </row>
        <row r="107">
          <cell r="E107" t="str">
            <v>09/2026</v>
          </cell>
          <cell r="J107" t="str">
            <v>Cosso Mariateresa Angela</v>
          </cell>
        </row>
        <row r="108">
          <cell r="E108" t="str">
            <v>09/2024</v>
          </cell>
          <cell r="F108" t="str">
            <v>CF</v>
          </cell>
          <cell r="G108" t="str">
            <v>MB</v>
          </cell>
          <cell r="H108" t="str">
            <v>Divulgazione progetto Nodes -Stampe materiale 2024 -2025</v>
          </cell>
          <cell r="I108" t="str">
            <v>Codice Appalti, affidamento diretto sotto soglia</v>
          </cell>
          <cell r="J108" t="str">
            <v>Centrocopie srl</v>
          </cell>
          <cell r="K108" t="str">
            <v>Società</v>
          </cell>
          <cell r="L108">
            <v>4000</v>
          </cell>
          <cell r="M108" t="str">
            <v>B10508A871</v>
          </cell>
        </row>
        <row r="109">
          <cell r="E109" t="str">
            <v>26/2024</v>
          </cell>
          <cell r="J109" t="str">
            <v>Centrocopie srl</v>
          </cell>
        </row>
        <row r="110">
          <cell r="E110" t="str">
            <v>38/2024</v>
          </cell>
          <cell r="J110" t="str">
            <v>Centrocopie srl</v>
          </cell>
        </row>
        <row r="111">
          <cell r="E111" t="str">
            <v>41/2024</v>
          </cell>
          <cell r="J111" t="str">
            <v>Centrocopie srl</v>
          </cell>
        </row>
        <row r="112">
          <cell r="E112" t="str">
            <v>42/2024</v>
          </cell>
          <cell r="J112" t="str">
            <v>Centrocopie srl</v>
          </cell>
        </row>
        <row r="113">
          <cell r="E113" t="str">
            <v>50/2024</v>
          </cell>
          <cell r="J113" t="str">
            <v>Centrocopie srl</v>
          </cell>
        </row>
        <row r="114">
          <cell r="E114" t="str">
            <v>09/2025</v>
          </cell>
          <cell r="J114" t="str">
            <v>Centrocopie srl</v>
          </cell>
        </row>
        <row r="115">
          <cell r="E115" t="str">
            <v>21/2025</v>
          </cell>
          <cell r="J115" t="str">
            <v>Centrocopie srl</v>
          </cell>
        </row>
        <row r="116">
          <cell r="E116" t="str">
            <v>Mepa 29/07/2024</v>
          </cell>
          <cell r="F116" t="str">
            <v>CF</v>
          </cell>
          <cell r="G116" t="str">
            <v>MB</v>
          </cell>
          <cell r="H116" t="str">
            <v>Supporto alla redazione del Piano di Risk Management del Programma «NODES</v>
          </cell>
          <cell r="I116" t="str">
            <v>Codice Appalti, affidamento diretto sotto soglia</v>
          </cell>
          <cell r="J116" t="str">
            <v>Marsh Advisory srl</v>
          </cell>
          <cell r="K116" t="str">
            <v>Società</v>
          </cell>
          <cell r="L116">
            <v>52500</v>
          </cell>
          <cell r="M116" t="str">
            <v>B2406FF048</v>
          </cell>
        </row>
        <row r="117">
          <cell r="E117" t="str">
            <v>32/2024</v>
          </cell>
          <cell r="J117" t="str">
            <v>"</v>
          </cell>
        </row>
        <row r="118">
          <cell r="E118" t="str">
            <v>15/2025</v>
          </cell>
          <cell r="J118" t="str">
            <v>"</v>
          </cell>
        </row>
        <row r="119">
          <cell r="E119" t="str">
            <v>Ordini multipli</v>
          </cell>
          <cell r="F119" t="str">
            <v>CF</v>
          </cell>
          <cell r="G119" t="str">
            <v>MB</v>
          </cell>
          <cell r="H119" t="str">
            <v>Materiale per disseminazione progetto Nodes 2024-2025</v>
          </cell>
          <cell r="I119" t="str">
            <v>Affidamento diretto</v>
          </cell>
          <cell r="J119" t="str">
            <v>Tuo Logo  Srl</v>
          </cell>
          <cell r="K119" t="str">
            <v>Società</v>
          </cell>
          <cell r="L119">
            <v>3500</v>
          </cell>
          <cell r="M119" t="str">
            <v>B31691C1B8</v>
          </cell>
        </row>
        <row r="120">
          <cell r="E120" t="str">
            <v>36/2024</v>
          </cell>
          <cell r="J120" t="str">
            <v>Tuo Logo  Srl</v>
          </cell>
        </row>
        <row r="121">
          <cell r="E121" t="str">
            <v>08/2025</v>
          </cell>
          <cell r="J121" t="str">
            <v>Tuo Logo  Srl</v>
          </cell>
        </row>
        <row r="122">
          <cell r="E122" t="str">
            <v>18/2025 bis</v>
          </cell>
          <cell r="J122" t="str">
            <v>Tuo Logo  Srl</v>
          </cell>
        </row>
        <row r="123">
          <cell r="E123" t="str">
            <v>37/2024</v>
          </cell>
          <cell r="F123" t="str">
            <v>CF</v>
          </cell>
          <cell r="G123" t="str">
            <v>MB</v>
          </cell>
          <cell r="H123" t="str">
            <v>Disseminazione ecosistema Nodes  pubblicazione Guida Green&amp;Circular Economy</v>
          </cell>
          <cell r="I123" t="str">
            <v>Affidamento diretto</v>
          </cell>
          <cell r="J123" t="str">
            <v>B-Side Communication srl</v>
          </cell>
          <cell r="K123" t="str">
            <v>Società</v>
          </cell>
          <cell r="L123">
            <v>3900</v>
          </cell>
          <cell r="M123" t="str">
            <v>B31B265BC6</v>
          </cell>
        </row>
        <row r="124">
          <cell r="E124" t="str">
            <v>39/2024</v>
          </cell>
          <cell r="F124" t="str">
            <v>CF</v>
          </cell>
          <cell r="G124" t="str">
            <v>MB</v>
          </cell>
          <cell r="H124" t="str">
            <v>Materiale per disseminazione progetto Nodes - Notte Ricercatori - Spille</v>
          </cell>
          <cell r="I124" t="str">
            <v>Affidamento diretto</v>
          </cell>
          <cell r="J124" t="str">
            <v>Customize Srl</v>
          </cell>
          <cell r="K124" t="str">
            <v>Società</v>
          </cell>
          <cell r="L124">
            <v>495.36</v>
          </cell>
          <cell r="M124" t="str">
            <v>NO CIG</v>
          </cell>
        </row>
        <row r="125">
          <cell r="E125" t="str">
            <v>40/2024</v>
          </cell>
          <cell r="F125" t="str">
            <v>CF</v>
          </cell>
          <cell r="G125" t="str">
            <v>MB</v>
          </cell>
          <cell r="H125" t="str">
            <v xml:space="preserve">Materiale per disseminazione progetto Nodes - Notte Ricercatori - Stampe Depliant </v>
          </cell>
          <cell r="I125" t="str">
            <v>Affidamento diretto</v>
          </cell>
          <cell r="J125" t="str">
            <v>FLYERALARM SRL</v>
          </cell>
          <cell r="K125" t="str">
            <v>Società</v>
          </cell>
          <cell r="L125">
            <v>278.89999999999998</v>
          </cell>
          <cell r="M125" t="str">
            <v>NO CIG</v>
          </cell>
        </row>
        <row r="126">
          <cell r="E126" t="str">
            <v>43/2024</v>
          </cell>
          <cell r="F126" t="str">
            <v>CF</v>
          </cell>
          <cell r="G126" t="str">
            <v>MB</v>
          </cell>
          <cell r="H126" t="str">
            <v>NODES / Prestazione d'opera - Parere in materia di GBER Aiuti ai Poli di Innovazione</v>
          </cell>
          <cell r="I126" t="str">
            <v>Codice Civile/Prestazioni d'opera e Collaborazioni occasinali</v>
          </cell>
          <cell r="J126" t="str">
            <v>Pignatelli Andrea</v>
          </cell>
          <cell r="K126" t="str">
            <v>Professionista</v>
          </cell>
          <cell r="L126">
            <v>9583.7872000000007</v>
          </cell>
          <cell r="M126" t="str">
            <v>Prestaz.d'opera</v>
          </cell>
        </row>
        <row r="127">
          <cell r="J127" t="str">
            <v>Pignatelli Andrea</v>
          </cell>
        </row>
        <row r="128">
          <cell r="E128" t="str">
            <v>Assemblea 
 28/05/2024</v>
          </cell>
          <cell r="F128" t="str">
            <v>CF</v>
          </cell>
          <cell r="H128" t="str">
            <v>Revisore (nomina sino al bilancio 31/12/2024)</v>
          </cell>
          <cell r="I128" t="str">
            <v>Codice Civile/Prestazioni d'opera e Collaborazioni occasinali</v>
          </cell>
          <cell r="J128" t="str">
            <v>Porchietto Claudia</v>
          </cell>
          <cell r="K128" t="str">
            <v>Professionista</v>
          </cell>
          <cell r="L128">
            <v>4955.6284153005463</v>
          </cell>
          <cell r="M128" t="str">
            <v>Prestaz.d'opera</v>
          </cell>
        </row>
        <row r="129">
          <cell r="L129">
            <v>8320</v>
          </cell>
          <cell r="M129" t="str">
            <v>Prestaz.d'opera</v>
          </cell>
        </row>
        <row r="130">
          <cell r="E130" t="str">
            <v>Assemblea 
 28/05/2024</v>
          </cell>
          <cell r="F130" t="str">
            <v>CF</v>
          </cell>
          <cell r="H130" t="str">
            <v>Revisore (nomina sino al bilancio 31/12/2024)</v>
          </cell>
          <cell r="I130" t="str">
            <v>Codice Civile/Prestazioni d'opera e Collaborazioni occasinali</v>
          </cell>
          <cell r="J130" t="str">
            <v>Mottura Emanuela</v>
          </cell>
          <cell r="K130" t="str">
            <v>Professionista</v>
          </cell>
          <cell r="L130">
            <v>4955.6284153005463</v>
          </cell>
          <cell r="M130" t="str">
            <v>Prestaz.d'opera</v>
          </cell>
        </row>
        <row r="131">
          <cell r="L131">
            <v>8320</v>
          </cell>
          <cell r="M131" t="str">
            <v>Prestaz.d'opera</v>
          </cell>
        </row>
        <row r="132">
          <cell r="E132" t="str">
            <v>Ordine cumulativi</v>
          </cell>
          <cell r="F132" t="str">
            <v>CF</v>
          </cell>
          <cell r="G132" t="str">
            <v>MB</v>
          </cell>
          <cell r="H132" t="str">
            <v>Consulente del Lavoro (incarico triennale)</v>
          </cell>
          <cell r="I132" t="str">
            <v>Affidamento diretto</v>
          </cell>
          <cell r="J132" t="str">
            <v>Studio Musso STP a RL</v>
          </cell>
          <cell r="K132" t="str">
            <v>Società</v>
          </cell>
          <cell r="L132">
            <v>12500</v>
          </cell>
          <cell r="M132" t="str">
            <v>B4D7138B62</v>
          </cell>
        </row>
        <row r="133">
          <cell r="J133" t="str">
            <v>Studio Musso STP a RL</v>
          </cell>
        </row>
        <row r="134">
          <cell r="J134" t="str">
            <v>Studio Musso STP a RL</v>
          </cell>
        </row>
        <row r="135">
          <cell r="J135" t="str">
            <v>Studio Musso STP a RL</v>
          </cell>
          <cell r="M135" t="str">
            <v xml:space="preserve"> </v>
          </cell>
        </row>
        <row r="136">
          <cell r="J136" t="str">
            <v>Studio Musso STP a RL</v>
          </cell>
        </row>
        <row r="137">
          <cell r="J137" t="str">
            <v>Studio Musso STP a RL</v>
          </cell>
        </row>
        <row r="138">
          <cell r="J138" t="str">
            <v>Studio Musso STP a RL</v>
          </cell>
        </row>
        <row r="140">
          <cell r="E140" t="str">
            <v>Mepa 4691687</v>
          </cell>
          <cell r="F140" t="str">
            <v>CF</v>
          </cell>
          <cell r="G140" t="str">
            <v>MB</v>
          </cell>
          <cell r="H140" t="str">
            <v>Consulenza fiscale e societaria anni 2024-2025-2026</v>
          </cell>
          <cell r="I140" t="str">
            <v>Affidamento diretto</v>
          </cell>
          <cell r="J140" t="str">
            <v>BAKER TILLY WCT S.R.L. SOCIETÀ TRA PROFESSIONISTI</v>
          </cell>
          <cell r="K140" t="str">
            <v>Società</v>
          </cell>
          <cell r="L140">
            <v>20000</v>
          </cell>
          <cell r="M140" t="str">
            <v>B36F907F99</v>
          </cell>
        </row>
        <row r="144">
          <cell r="E144" t="str">
            <v>Ordine cumulativi</v>
          </cell>
          <cell r="F144" t="str">
            <v>CF</v>
          </cell>
          <cell r="G144" t="str">
            <v>MB</v>
          </cell>
          <cell r="H144" t="str">
            <v>Assistenza e Formazione su contratti pubblici</v>
          </cell>
          <cell r="I144" t="str">
            <v>Codice Civile/Prestazioni d'opera e Collaborazioni occasinali</v>
          </cell>
          <cell r="J144" t="str">
            <v>Ubaldi Alessio</v>
          </cell>
          <cell r="K144" t="str">
            <v>Professionista</v>
          </cell>
          <cell r="L144">
            <v>7175.9999999999991</v>
          </cell>
          <cell r="M144" t="str">
            <v>Prestaz.d'opera</v>
          </cell>
        </row>
        <row r="145">
          <cell r="E145" t="str">
            <v>51/2024</v>
          </cell>
          <cell r="J145" t="str">
            <v>Ubaldi Alessio</v>
          </cell>
        </row>
        <row r="146">
          <cell r="E146" t="str">
            <v>no ordine</v>
          </cell>
          <cell r="J146" t="str">
            <v>Ubaldi Alessio</v>
          </cell>
        </row>
        <row r="147">
          <cell r="J147" t="str">
            <v>Ubaldi Alessio</v>
          </cell>
        </row>
        <row r="148">
          <cell r="J148" t="str">
            <v>Ubaldi Alessio</v>
          </cell>
          <cell r="L148">
            <v>7176</v>
          </cell>
          <cell r="M148" t="str">
            <v>Prestaz.d'opera</v>
          </cell>
        </row>
        <row r="149">
          <cell r="E149" t="str">
            <v>no ordine</v>
          </cell>
          <cell r="J149" t="str">
            <v>Ubaldi Alessio</v>
          </cell>
        </row>
        <row r="151">
          <cell r="E151" t="str">
            <v>45/2024</v>
          </cell>
          <cell r="F151" t="str">
            <v>CF</v>
          </cell>
          <cell r="G151" t="str">
            <v>MB</v>
          </cell>
          <cell r="H151" t="str">
            <v>Cancelleria 2024-2025</v>
          </cell>
          <cell r="I151" t="str">
            <v>Affidamento diretto</v>
          </cell>
          <cell r="J151" t="str">
            <v>Shadow srl</v>
          </cell>
          <cell r="K151" t="str">
            <v>Società</v>
          </cell>
          <cell r="L151">
            <v>1500</v>
          </cell>
          <cell r="M151" t="str">
            <v>B3F1C59573</v>
          </cell>
        </row>
        <row r="152">
          <cell r="E152" t="str">
            <v>23/2025</v>
          </cell>
        </row>
        <row r="153">
          <cell r="E153" t="str">
            <v>33/2025</v>
          </cell>
        </row>
        <row r="154">
          <cell r="E154" t="str">
            <v>46/2024</v>
          </cell>
          <cell r="F154" t="str">
            <v>CF</v>
          </cell>
          <cell r="G154" t="str">
            <v>MB</v>
          </cell>
          <cell r="H154" t="str">
            <v xml:space="preserve">Acquisto monitor </v>
          </cell>
          <cell r="I154" t="str">
            <v>Codice Civile/Prestazioni d'opera e Collaborazioni occasinali</v>
          </cell>
          <cell r="J154" t="str">
            <v>EFFEGI SRL</v>
          </cell>
          <cell r="K154" t="str">
            <v>Società</v>
          </cell>
          <cell r="L154">
            <v>297.54000000000002</v>
          </cell>
          <cell r="M154" t="str">
            <v>NO CIG</v>
          </cell>
        </row>
        <row r="155">
          <cell r="F155" t="str">
            <v xml:space="preserve">CF </v>
          </cell>
          <cell r="G155" t="str">
            <v>MB</v>
          </cell>
          <cell r="H155" t="str">
            <v xml:space="preserve">Attivita’ di campionatura e controllo delle spese degli spoke/affiliati,  audit certificate degli affiliati e di chiusura delle rendicontazioni di spesa </v>
          </cell>
          <cell r="I155" t="str">
            <v>Codice Civile/Prestazioni d'opera e Collaborazioni occasinali</v>
          </cell>
          <cell r="J155" t="str">
            <v>Marchiori Luca</v>
          </cell>
          <cell r="K155" t="str">
            <v>Società</v>
          </cell>
          <cell r="L155">
            <v>18720</v>
          </cell>
          <cell r="M155" t="str">
            <v>Prestaz.d'opera</v>
          </cell>
        </row>
        <row r="156">
          <cell r="E156" t="str">
            <v>02/2025</v>
          </cell>
          <cell r="J156" t="str">
            <v>Marchiori Luca</v>
          </cell>
        </row>
        <row r="157">
          <cell r="E157" t="str">
            <v>no ordine</v>
          </cell>
          <cell r="J157" t="str">
            <v>Marchiori Luca</v>
          </cell>
        </row>
        <row r="158">
          <cell r="E158" t="str">
            <v>no ordine</v>
          </cell>
          <cell r="J158" t="str">
            <v>Marchiori Luca</v>
          </cell>
        </row>
        <row r="159">
          <cell r="E159" t="str">
            <v>no ordine</v>
          </cell>
          <cell r="J159" t="str">
            <v>Marchiori Luca</v>
          </cell>
        </row>
        <row r="160">
          <cell r="E160" t="str">
            <v>no ordine</v>
          </cell>
          <cell r="J160" t="str">
            <v>Marchiori Luca</v>
          </cell>
        </row>
        <row r="161">
          <cell r="E161" t="str">
            <v>no ordine</v>
          </cell>
          <cell r="J161" t="str">
            <v>Marchiori Luca</v>
          </cell>
        </row>
        <row r="162">
          <cell r="J162" t="str">
            <v>Marchiori Luca</v>
          </cell>
          <cell r="L162">
            <v>18720</v>
          </cell>
        </row>
        <row r="163">
          <cell r="E163" t="str">
            <v>no ordine</v>
          </cell>
          <cell r="J163" t="str">
            <v>Marchiori Luca</v>
          </cell>
        </row>
        <row r="164">
          <cell r="E164" t="str">
            <v>no ordine</v>
          </cell>
          <cell r="J164" t="str">
            <v>Marchiori Luca</v>
          </cell>
        </row>
        <row r="166">
          <cell r="E166" t="str">
            <v>48/2024</v>
          </cell>
          <cell r="F166" t="str">
            <v>CF</v>
          </cell>
          <cell r="G166" t="str">
            <v>MB</v>
          </cell>
          <cell r="H166" t="str">
            <v>Buoni spesa dipendenti anno 2024</v>
          </cell>
          <cell r="I166" t="str">
            <v>Codice Appalti, affidamento diretto sotto soglia</v>
          </cell>
          <cell r="J166" t="str">
            <v>Edenred Italia srl</v>
          </cell>
          <cell r="K166" t="str">
            <v>Società</v>
          </cell>
          <cell r="L166">
            <v>3090</v>
          </cell>
          <cell r="M166" t="str">
            <v>B492A947ED</v>
          </cell>
        </row>
        <row r="167">
          <cell r="E167" t="str">
            <v>Assemblea 
 28/05/2024</v>
          </cell>
          <cell r="F167" t="str">
            <v>CF</v>
          </cell>
          <cell r="G167" t="str">
            <v>MB</v>
          </cell>
          <cell r="H167" t="str">
            <v>Membro CdA - consigliere  (nomina sino al bilancio 31/12/2024)</v>
          </cell>
          <cell r="I167" t="str">
            <v>Codice Civile/Prestazioni d'opera e Collaborazioni occasinali</v>
          </cell>
          <cell r="J167" t="str">
            <v>Polliotto Patrizia</v>
          </cell>
          <cell r="K167" t="str">
            <v>Professionista</v>
          </cell>
          <cell r="L167">
            <v>5956.2841530054648</v>
          </cell>
          <cell r="M167" t="str">
            <v>Prestaz.d'opera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cs-nodes.eu/sites/default/files/2025-02/100_2024_HUB%20NODES_Determina_Shadow.pdf" TargetMode="External"/><Relationship Id="rId21" Type="http://schemas.openxmlformats.org/officeDocument/2006/relationships/hyperlink" Target="https://dati.anticorruzione.it/superset/dashboard/dettaglio_cig/?cig=9762269F37&amp;standalone=2" TargetMode="External"/><Relationship Id="rId42" Type="http://schemas.openxmlformats.org/officeDocument/2006/relationships/hyperlink" Target="https://www.ecs-nodes.eu/sites/default/files/2024-08/20_2024_HUB_NODES_determina_Rigatelli.pdf" TargetMode="External"/><Relationship Id="rId63" Type="http://schemas.openxmlformats.org/officeDocument/2006/relationships/hyperlink" Target="https://www.ecs-nodes.eu/sites/default/files/2024-08/41_2024_Determina_nomina%20spoke%207%20Cinquegrani%20Marco.pdf" TargetMode="External"/><Relationship Id="rId84" Type="http://schemas.openxmlformats.org/officeDocument/2006/relationships/hyperlink" Target="https://www.ecs-nodes.eu/sites/default/files/2024-08/63_2024_Determ_spoke7_Sasanelli.pdf" TargetMode="External"/><Relationship Id="rId138" Type="http://schemas.openxmlformats.org/officeDocument/2006/relationships/hyperlink" Target="https://dati.anticorruzione.it/superset/dashboard/dettaglio_cig/?cig=B7E42E2173" TargetMode="External"/><Relationship Id="rId159" Type="http://schemas.openxmlformats.org/officeDocument/2006/relationships/hyperlink" Target="https://dettaglio-cig.anticorruzione.it/cig/B98D0C7E3E" TargetMode="External"/><Relationship Id="rId107" Type="http://schemas.openxmlformats.org/officeDocument/2006/relationships/hyperlink" Target="https://www.ecs-nodes.eu/sites/default/files/2024-10/80_2024_HUB%20NODES_Determina_Marsh_Advisory_srl.pdf" TargetMode="External"/><Relationship Id="rId11" Type="http://schemas.openxmlformats.org/officeDocument/2006/relationships/hyperlink" Target="https://dati.anticorruzione.it/superset/dashboard/dettaglio_cig/?cig=B0A7684330&amp;standalone=2" TargetMode="External"/><Relationship Id="rId32" Type="http://schemas.openxmlformats.org/officeDocument/2006/relationships/hyperlink" Target="https://www.ecs-nodes.eu/sites/default/files/2024-08/08_2024_HUB_NODES_determina_Edenred.pdf" TargetMode="External"/><Relationship Id="rId53" Type="http://schemas.openxmlformats.org/officeDocument/2006/relationships/hyperlink" Target="https://www.ecs-nodes.eu/sites/default/files/2024-08/31_2024_Determina_nomina%20spoke%204%20Diquattro%20Giorgio.pdf" TargetMode="External"/><Relationship Id="rId74" Type="http://schemas.openxmlformats.org/officeDocument/2006/relationships/hyperlink" Target="https://www.ecs-nodes.eu/sites/default/files/2024-08/53_2024_Determ_spoke4_Diquattro.pdf" TargetMode="External"/><Relationship Id="rId128" Type="http://schemas.openxmlformats.org/officeDocument/2006/relationships/hyperlink" Target="https://ecs-nodes.eu/sites/default/files/2025-07/MARSH_SituazioneRegolarita%CC%80_L68_99.pdf" TargetMode="External"/><Relationship Id="rId149" Type="http://schemas.openxmlformats.org/officeDocument/2006/relationships/hyperlink" Target="https://dettaglio-cig.anticorruzione.it/cig/B98D5B1C61" TargetMode="External"/><Relationship Id="rId5" Type="http://schemas.openxmlformats.org/officeDocument/2006/relationships/hyperlink" Target="https://dati.anticorruzione.it/superset/dashboard/dettaglio_cig/?cig=B1053021FE&amp;standalone=2" TargetMode="External"/><Relationship Id="rId95" Type="http://schemas.openxmlformats.org/officeDocument/2006/relationships/hyperlink" Target="https://www.ecs-nodes.eu/sites/default/files/2024-02/22_2023.pdf" TargetMode="External"/><Relationship Id="rId160" Type="http://schemas.openxmlformats.org/officeDocument/2006/relationships/hyperlink" Target="https://dettaglio-cig.anticorruzione.it/cig/B9EBE205E8" TargetMode="External"/><Relationship Id="rId22" Type="http://schemas.openxmlformats.org/officeDocument/2006/relationships/hyperlink" Target="https://dati.anticorruzione.it/superset/dashboard/dettaglio_cig/?cig=9702026D1F&amp;standalone=2" TargetMode="External"/><Relationship Id="rId43" Type="http://schemas.openxmlformats.org/officeDocument/2006/relationships/hyperlink" Target="https://www.ecs-nodes.eu/sites/default/files/2024-08/21_2024_Determina_nomina%20spoke%201%20Ingrosso%20M.Raffaella.pdf" TargetMode="External"/><Relationship Id="rId64" Type="http://schemas.openxmlformats.org/officeDocument/2006/relationships/hyperlink" Target="https://www.ecs-nodes.eu/sites/default/files/2024-08/43_2024_Determ_spoke1_Moriondo.pdf" TargetMode="External"/><Relationship Id="rId118" Type="http://schemas.openxmlformats.org/officeDocument/2006/relationships/hyperlink" Target="https://ecs-nodes.eu/sites/default/files/2025-02/103_2024_HUB%20NODES_Determina_Effegi.pdf" TargetMode="External"/><Relationship Id="rId139" Type="http://schemas.openxmlformats.org/officeDocument/2006/relationships/hyperlink" Target="https://dati.anticorruzione.it/superset/dashboard/dettaglio_cig/?cig=B6FBC745DC" TargetMode="External"/><Relationship Id="rId85" Type="http://schemas.openxmlformats.org/officeDocument/2006/relationships/hyperlink" Target="https://www.ecs-nodes.eu/sites/default/files/2024-08/67_2024_HUB_NODES_determina_Experta.pdf" TargetMode="External"/><Relationship Id="rId150" Type="http://schemas.openxmlformats.org/officeDocument/2006/relationships/hyperlink" Target="https://ecs-nodes.eu/sites/default/files/2026-06/58_2025_HUB_NODES_det%20Edenred.pdf" TargetMode="External"/><Relationship Id="rId12" Type="http://schemas.openxmlformats.org/officeDocument/2006/relationships/hyperlink" Target="https://dati.anticorruzione.it/superset/dashboard/dettaglio_cig/?cig=B07D8DB433&amp;standalone=2" TargetMode="External"/><Relationship Id="rId17" Type="http://schemas.openxmlformats.org/officeDocument/2006/relationships/hyperlink" Target="https://dati.anticorruzione.it/superset/dashboard/dettaglio_cig/?cig=A01248A9FF&amp;standalone=2" TargetMode="External"/><Relationship Id="rId33" Type="http://schemas.openxmlformats.org/officeDocument/2006/relationships/hyperlink" Target="https://www.ecs-nodes.eu/sites/default/files/2024-08/10_2024_HUB_NODES_determina_Cosso.pdf" TargetMode="External"/><Relationship Id="rId38" Type="http://schemas.openxmlformats.org/officeDocument/2006/relationships/hyperlink" Target="https://www.ecs-nodes.eu/sites/default/files/2024-08/16_2024_HUB_NODES_determina_GustoTorino.pdf" TargetMode="External"/><Relationship Id="rId59" Type="http://schemas.openxmlformats.org/officeDocument/2006/relationships/hyperlink" Target="https://www.ecs-nodes.eu/sites/default/files/2024-08/37_2024_Determina_nomina%20spoke%206%20Cammisa%20Antonella.pdf" TargetMode="External"/><Relationship Id="rId103" Type="http://schemas.openxmlformats.org/officeDocument/2006/relationships/hyperlink" Target="https://dati.anticorruzione.it/superset/dashboard/dettaglio_cig/?cig=B2406FF048&amp;standalone=2" TargetMode="External"/><Relationship Id="rId108" Type="http://schemas.openxmlformats.org/officeDocument/2006/relationships/hyperlink" Target="https://www.ecs-nodes.eu/sites/default/files/2024-10/82_2024_HUB%20NODES_Determina_LaCucinaDelGattopardo.pdf" TargetMode="External"/><Relationship Id="rId124" Type="http://schemas.openxmlformats.org/officeDocument/2006/relationships/hyperlink" Target="https://ecs-nodes.eu/sites/default/files/2025-07/Edenred_Rapporto_rapporto_2024.pdf" TargetMode="External"/><Relationship Id="rId129" Type="http://schemas.openxmlformats.org/officeDocument/2006/relationships/hyperlink" Target="https://ecs-nodes.eu/sites/default/files/2025-07/MARSH_ADVISORY_Rapporto_2024.pdf" TargetMode="External"/><Relationship Id="rId54" Type="http://schemas.openxmlformats.org/officeDocument/2006/relationships/hyperlink" Target="https://www.ecs-nodes.eu/sites/default/files/2024-08/32_2024_Determina_nomina%20spoke%204%20Scalisi%20Raffaella.pdf" TargetMode="External"/><Relationship Id="rId70" Type="http://schemas.openxmlformats.org/officeDocument/2006/relationships/hyperlink" Target="https://www.ecs-nodes.eu/sites/default/files/2024-08/49_2024_Determ_spoke3_Scalisi.pdf" TargetMode="External"/><Relationship Id="rId75" Type="http://schemas.openxmlformats.org/officeDocument/2006/relationships/hyperlink" Target="https://www.ecs-nodes.eu/sites/default/files/2024-08/54_2024_Determ_spoke4_Scalisi.pdf" TargetMode="External"/><Relationship Id="rId91" Type="http://schemas.openxmlformats.org/officeDocument/2006/relationships/hyperlink" Target="https://www.ecs-nodes.eu/sites/default/files/2024-02/10_2023.pdf" TargetMode="External"/><Relationship Id="rId96" Type="http://schemas.openxmlformats.org/officeDocument/2006/relationships/hyperlink" Target="https://www.ecs-nodes.eu/sites/default/files/2024-02/62_2023.pdf" TargetMode="External"/><Relationship Id="rId140" Type="http://schemas.openxmlformats.org/officeDocument/2006/relationships/hyperlink" Target="https://dati.anticorruzione.it/superset/dashboard/dettaglio_cig/?cig=B7AF97539E" TargetMode="External"/><Relationship Id="rId145" Type="http://schemas.openxmlformats.org/officeDocument/2006/relationships/hyperlink" Target="https://ecs-nodes.eu/sites/default/files/2025-12/51_2025_HUB_NODES_determina_BSide%20%282%29.pdf" TargetMode="External"/><Relationship Id="rId161" Type="http://schemas.openxmlformats.org/officeDocument/2006/relationships/hyperlink" Target="https://dettaglio-cig.anticorruzione.it/cig/BA4C52C2BA" TargetMode="External"/><Relationship Id="rId166" Type="http://schemas.openxmlformats.org/officeDocument/2006/relationships/hyperlink" Target="https://dettaglio-cig.anticorruzione.it/cig/BAEFA6D935" TargetMode="External"/><Relationship Id="rId1" Type="http://schemas.openxmlformats.org/officeDocument/2006/relationships/hyperlink" Target="https://dati.anticorruzione.it/superset/dashboard/dettaglio_cig/?cig=B10508A871&amp;standalone=2" TargetMode="External"/><Relationship Id="rId6" Type="http://schemas.openxmlformats.org/officeDocument/2006/relationships/hyperlink" Target="https://dati.anticorruzione.it/superset/dashboard/dettaglio_cig/?cig=B104DC4E86&amp;standalone=2" TargetMode="External"/><Relationship Id="rId23" Type="http://schemas.openxmlformats.org/officeDocument/2006/relationships/hyperlink" Target="https://dati.anticorruzione.it/superset/dashboard/dettaglio_cig/?cig=970215251C&amp;standalone=2" TargetMode="External"/><Relationship Id="rId28" Type="http://schemas.openxmlformats.org/officeDocument/2006/relationships/hyperlink" Target="https://www.ecs-nodes.eu/sites/default/files/2024-08/03_2024_HUB_NODES_determina_ClericiJ_RSPP.pdf" TargetMode="External"/><Relationship Id="rId49" Type="http://schemas.openxmlformats.org/officeDocument/2006/relationships/hyperlink" Target="https://www.ecs-nodes.eu/sites/default/files/2024-08/27_2024_Determina_nomina%20spoke%203%20Bocchio%20Orietta.pdf" TargetMode="External"/><Relationship Id="rId114" Type="http://schemas.openxmlformats.org/officeDocument/2006/relationships/hyperlink" Target="https://dati.anticorruzione.it/superset/dashboard/dettaglio_cig/?cig=B4D7138B62" TargetMode="External"/><Relationship Id="rId119" Type="http://schemas.openxmlformats.org/officeDocument/2006/relationships/hyperlink" Target="https://ecs-nodes.eu/sites/default/files/2025-02/106_2024_HUB%20NODES_Determina_Edenred.pdf" TargetMode="External"/><Relationship Id="rId44" Type="http://schemas.openxmlformats.org/officeDocument/2006/relationships/hyperlink" Target="https://www.ecs-nodes.eu/sites/default/files/2024-08/22_2024_Determina_nomina%20spoke%201%20Verde%20Giacomo.pdf" TargetMode="External"/><Relationship Id="rId60" Type="http://schemas.openxmlformats.org/officeDocument/2006/relationships/hyperlink" Target="https://www.ecs-nodes.eu/sites/default/files/2024-08/38_2024_Determina_nomina%20spoke%206%20Rucci%20Marco.pdf" TargetMode="External"/><Relationship Id="rId65" Type="http://schemas.openxmlformats.org/officeDocument/2006/relationships/hyperlink" Target="https://www.ecs-nodes.eu/sites/default/files/2024-08/44_2024_Determ_spoke1_Brunetto.pdf" TargetMode="External"/><Relationship Id="rId81" Type="http://schemas.openxmlformats.org/officeDocument/2006/relationships/hyperlink" Target="https://www.ecs-nodes.eu/sites/default/files/2024-08/60_2024_Determ_spoke6_Zezza.pdf" TargetMode="External"/><Relationship Id="rId86" Type="http://schemas.openxmlformats.org/officeDocument/2006/relationships/hyperlink" Target="https://www.ecs-nodes.eu/sites/default/files/2024-08/69_2024_HUB_NODES_determina_Frigorosso.pdf" TargetMode="External"/><Relationship Id="rId130" Type="http://schemas.openxmlformats.org/officeDocument/2006/relationships/hyperlink" Target="https://ecs-nodes.eu/sites/default/files/2025-07/Edenred_Rapporto_rapporto_2024_0.pdf" TargetMode="External"/><Relationship Id="rId135" Type="http://schemas.openxmlformats.org/officeDocument/2006/relationships/hyperlink" Target="https://dati.anticorruzione.it/superset/dashboard/dettaglio_cig/?UUID=0a5ff999-0125-4d53-9367-900d090ffc06&amp;cig=B56DCD4AE0" TargetMode="External"/><Relationship Id="rId151" Type="http://schemas.openxmlformats.org/officeDocument/2006/relationships/hyperlink" Target="https://ecs-nodes.eu/sites/default/files/2026-06/01_2026_HUB_NODES_det%20Di%20Iori.pdf" TargetMode="External"/><Relationship Id="rId156" Type="http://schemas.openxmlformats.org/officeDocument/2006/relationships/hyperlink" Target="https://ecs-nodes.eu/sites/default/files/2026-06/20_2026_HUB_NODES_det%20Caff%20Un.pdf" TargetMode="External"/><Relationship Id="rId13" Type="http://schemas.openxmlformats.org/officeDocument/2006/relationships/hyperlink" Target="https://dati.anticorruzione.it/superset/dashboard/dettaglio_cig/?cig=B0317B79A4&amp;standalone=2" TargetMode="External"/><Relationship Id="rId18" Type="http://schemas.openxmlformats.org/officeDocument/2006/relationships/hyperlink" Target="https://dati.anticorruzione.it/superset/dashboard/dettaglio_cig/?cig=ZCB3C6A742&amp;standalone=2" TargetMode="External"/><Relationship Id="rId39" Type="http://schemas.openxmlformats.org/officeDocument/2006/relationships/hyperlink" Target="https://www.ecs-nodes.eu/sites/default/files/2024-08/14_2024_HUB_NODES_determina_IlSole24Ore.pdf" TargetMode="External"/><Relationship Id="rId109" Type="http://schemas.openxmlformats.org/officeDocument/2006/relationships/hyperlink" Target="https://www.ecs-nodes.eu/sites/default/files/2024-10/91_2024_HUB%20NODES_Determina_TuoLogoSrl.pdf" TargetMode="External"/><Relationship Id="rId34" Type="http://schemas.openxmlformats.org/officeDocument/2006/relationships/hyperlink" Target="https://www.ecs-nodes.eu/sites/default/files/2024-08/11_2024_HUB_NODES_determina_Copertino.pdf" TargetMode="External"/><Relationship Id="rId50" Type="http://schemas.openxmlformats.org/officeDocument/2006/relationships/hyperlink" Target="https://www.ecs-nodes.eu/sites/default/files/2024-08/28_2024_Determina_nomina%20spoke%203%20Barbero%20Matteo.pdf" TargetMode="External"/><Relationship Id="rId55" Type="http://schemas.openxmlformats.org/officeDocument/2006/relationships/hyperlink" Target="https://www.ecs-nodes.eu/sites/default/files/2024-08/33_2024_Determina_nomina%20spoke%205%20Cammisa%20Antonella.pdf" TargetMode="External"/><Relationship Id="rId76" Type="http://schemas.openxmlformats.org/officeDocument/2006/relationships/hyperlink" Target="https://www.ecs-nodes.eu/sites/default/files/2024-08/55_2024_Determ_spoke5_Carfagna.pdf" TargetMode="External"/><Relationship Id="rId97" Type="http://schemas.openxmlformats.org/officeDocument/2006/relationships/hyperlink" Target="https://www.ecs-nodes.eu/sites/default/files/2024-02/67_2023.pdf" TargetMode="External"/><Relationship Id="rId104" Type="http://schemas.openxmlformats.org/officeDocument/2006/relationships/hyperlink" Target="https://dati.anticorruzione.it/superset/dashboard/dettaglio_cig/?cig=B281A3C895&amp;standalone=2" TargetMode="External"/><Relationship Id="rId120" Type="http://schemas.openxmlformats.org/officeDocument/2006/relationships/hyperlink" Target="https://ecs-nodes.eu/sites/default/files/2025-02/110_2024_HUB%20NODES_Determina_Ubaldi.pdf" TargetMode="External"/><Relationship Id="rId125" Type="http://schemas.openxmlformats.org/officeDocument/2006/relationships/hyperlink" Target="https://ecs-nodes.eu/sites/default/files/2025-07/OGR_rapporto_2024.pdf" TargetMode="External"/><Relationship Id="rId141" Type="http://schemas.openxmlformats.org/officeDocument/2006/relationships/hyperlink" Target="https://dati.anticorruzione.it/superset/dashboard/dettaglio_cig/?cig=B85783E828" TargetMode="External"/><Relationship Id="rId146" Type="http://schemas.openxmlformats.org/officeDocument/2006/relationships/hyperlink" Target="https://dati.anticorruzione.it/superset/dashboard/dettaglio_cig/?cig=B8C30CE28E" TargetMode="External"/><Relationship Id="rId167" Type="http://schemas.openxmlformats.org/officeDocument/2006/relationships/hyperlink" Target="https://dettaglio-cig.anticorruzione.it/cig/BBC1424BE7" TargetMode="External"/><Relationship Id="rId7" Type="http://schemas.openxmlformats.org/officeDocument/2006/relationships/hyperlink" Target="https://dati.anticorruzione.it/superset/dashboard/dettaglio_cig/?cig=B1051C3ABC&amp;standalone=2" TargetMode="External"/><Relationship Id="rId71" Type="http://schemas.openxmlformats.org/officeDocument/2006/relationships/hyperlink" Target="https://www.ecs-nodes.eu/sites/default/files/2024-08/50_2024_Determ_spoke3_Ingrosso.pdf" TargetMode="External"/><Relationship Id="rId92" Type="http://schemas.openxmlformats.org/officeDocument/2006/relationships/hyperlink" Target="https://www.ecs-nodes.eu/sites/default/files/2024-02/60_2023.pdf" TargetMode="External"/><Relationship Id="rId162" Type="http://schemas.openxmlformats.org/officeDocument/2006/relationships/hyperlink" Target="https://dettaglio-cig.anticorruzione.it/cig/BAB16F3AEF" TargetMode="External"/><Relationship Id="rId2" Type="http://schemas.openxmlformats.org/officeDocument/2006/relationships/hyperlink" Target="https://dati.anticorruzione.it/superset/dashboard/dettaglio_cig/?cig=B1E8725489&amp;standalone=2" TargetMode="External"/><Relationship Id="rId29" Type="http://schemas.openxmlformats.org/officeDocument/2006/relationships/hyperlink" Target="https://www.ecs-nodes.eu/sites/default/files/2024-08/04_2024_HUB_NODES_determina_NuovaCafe&#768;Snc.pdf" TargetMode="External"/><Relationship Id="rId24" Type="http://schemas.openxmlformats.org/officeDocument/2006/relationships/hyperlink" Target="https://dati.anticorruzione.it/superset/dashboard/dettaglio_cig/?cig=971235373D&amp;standalone=2" TargetMode="External"/><Relationship Id="rId40" Type="http://schemas.openxmlformats.org/officeDocument/2006/relationships/hyperlink" Target="https://www.ecs-nodes.eu/sites/default/files/2024-08/17_2024_HUB_NODES_determina_Ing.Entilmente.pdf" TargetMode="External"/><Relationship Id="rId45" Type="http://schemas.openxmlformats.org/officeDocument/2006/relationships/hyperlink" Target="https://www.ecs-nodes.eu/sites/default/files/2024-08/23_2024_Determina_nomina%20spoke%201%20Brunetto%20Elena.pdf" TargetMode="External"/><Relationship Id="rId66" Type="http://schemas.openxmlformats.org/officeDocument/2006/relationships/hyperlink" Target="https://www.ecs-nodes.eu/sites/default/files/2024-08/45_2024_Determ_spoke1_Camera.pdf" TargetMode="External"/><Relationship Id="rId87" Type="http://schemas.openxmlformats.org/officeDocument/2006/relationships/hyperlink" Target="https://www.ecs-nodes.eu/sites/default/files/2024-08/73_2024_HUB_NODES_determina_Zurich.pdf" TargetMode="External"/><Relationship Id="rId110" Type="http://schemas.openxmlformats.org/officeDocument/2006/relationships/hyperlink" Target="https://www.ecs-nodes.eu/sites/default/files/2024-10/94_2024_HUB%20NODES_Determina_CustomizeSrl.pdf" TargetMode="External"/><Relationship Id="rId115" Type="http://schemas.openxmlformats.org/officeDocument/2006/relationships/hyperlink" Target="https://dati.anticorruzione.it/superset/dashboard/dettaglio_cig/?cig=B492A947ED" TargetMode="External"/><Relationship Id="rId131" Type="http://schemas.openxmlformats.org/officeDocument/2006/relationships/hyperlink" Target="https://ecs-nodes.eu/sites/default/files/2025-07/Zurich_Rapport-Ricev2024.pdf" TargetMode="External"/><Relationship Id="rId136" Type="http://schemas.openxmlformats.org/officeDocument/2006/relationships/hyperlink" Target="https://dati.anticorruzione.it/superset/dashboard/dettaglio_cig/?cig=B6EEF485AF" TargetMode="External"/><Relationship Id="rId157" Type="http://schemas.openxmlformats.org/officeDocument/2006/relationships/hyperlink" Target="https://ecs-nodes.eu/sites/default/files/2026-06/28_2026_HUB_NODES_det%20Praker.pdf" TargetMode="External"/><Relationship Id="rId61" Type="http://schemas.openxmlformats.org/officeDocument/2006/relationships/hyperlink" Target="https://www.ecs-nodes.eu/sites/default/files/2024-08/39_2024_Determina_nomina%20spoke%207%20Ingrosso%20M.Raffaella.pdf" TargetMode="External"/><Relationship Id="rId82" Type="http://schemas.openxmlformats.org/officeDocument/2006/relationships/hyperlink" Target="https://www.ecs-nodes.eu/sites/default/files/2024-08/61_2024_Determ_spoke7_Conti.pdf" TargetMode="External"/><Relationship Id="rId152" Type="http://schemas.openxmlformats.org/officeDocument/2006/relationships/hyperlink" Target="https://ecs-nodes.eu/sites/default/files/2026-06/02_2026_HUB_NODES_Elexys.pdf" TargetMode="External"/><Relationship Id="rId19" Type="http://schemas.openxmlformats.org/officeDocument/2006/relationships/hyperlink" Target="https://dati.anticorruzione.it/superset/dashboard/dettaglio_cig/?cig=9941223CBB&amp;standalone=2" TargetMode="External"/><Relationship Id="rId14" Type="http://schemas.openxmlformats.org/officeDocument/2006/relationships/hyperlink" Target="https://dati.anticorruzione.it/superset/dashboard/dettaglio_cig/?cig=Z5D3D68BF8&amp;standalone=2" TargetMode="External"/><Relationship Id="rId30" Type="http://schemas.openxmlformats.org/officeDocument/2006/relationships/hyperlink" Target="https://www.ecs-nodes.eu/sites/default/files/2024-08/06_2024_HUB_NODES_determina_Minella.pdf" TargetMode="External"/><Relationship Id="rId35" Type="http://schemas.openxmlformats.org/officeDocument/2006/relationships/hyperlink" Target="https://www.ecs-nodes.eu/sites/default/files/2024-08/12_2024_HUB_NODES_determina_PeneVidariNotaiAssociati.pdf" TargetMode="External"/><Relationship Id="rId56" Type="http://schemas.openxmlformats.org/officeDocument/2006/relationships/hyperlink" Target="https://www.ecs-nodes.eu/sites/default/files/2024-08/34_2024_Determina_nomina%20spoke%205%20Vannozzi%20David.pdf" TargetMode="External"/><Relationship Id="rId77" Type="http://schemas.openxmlformats.org/officeDocument/2006/relationships/hyperlink" Target="https://www.ecs-nodes.eu/sites/default/files/2024-08/56_2024_Determ_spoke5_Gili.pdf" TargetMode="External"/><Relationship Id="rId100" Type="http://schemas.openxmlformats.org/officeDocument/2006/relationships/hyperlink" Target="https://www.ecs-nodes.eu/sites/default/files/2024-02/97_2023.pdf" TargetMode="External"/><Relationship Id="rId105" Type="http://schemas.openxmlformats.org/officeDocument/2006/relationships/hyperlink" Target="https://dati.anticorruzione.it/superset/dashboard/dettaglio_cig/?cig=B31691C1B8&amp;standalone=2" TargetMode="External"/><Relationship Id="rId126" Type="http://schemas.openxmlformats.org/officeDocument/2006/relationships/hyperlink" Target="https://ecs-nodes.eu/sites/default/files/2025-07/ILSOLE24ORE_L68_99.pdf" TargetMode="External"/><Relationship Id="rId147" Type="http://schemas.openxmlformats.org/officeDocument/2006/relationships/hyperlink" Target="https://dettaglio-cig.anticorruzione.it/cig/B91C2A781B" TargetMode="External"/><Relationship Id="rId168" Type="http://schemas.openxmlformats.org/officeDocument/2006/relationships/printerSettings" Target="../printerSettings/printerSettings1.bin"/><Relationship Id="rId8" Type="http://schemas.openxmlformats.org/officeDocument/2006/relationships/hyperlink" Target="https://dati.anticorruzione.it/superset/dashboard/dettaglio_cig/?cig=B0DC489B79&amp;standalone=2" TargetMode="External"/><Relationship Id="rId51" Type="http://schemas.openxmlformats.org/officeDocument/2006/relationships/hyperlink" Target="https://www.ecs-nodes.eu/sites/default/files/2024-08/29_2024_Determina_nomina%20spoke%203%20Diquattro%20Giorgio.pdf" TargetMode="External"/><Relationship Id="rId72" Type="http://schemas.openxmlformats.org/officeDocument/2006/relationships/hyperlink" Target="https://www.ecs-nodes.eu/sites/default/files/2024-08/51_2024_Determ_spoke3_Diquattro.pdf" TargetMode="External"/><Relationship Id="rId93" Type="http://schemas.openxmlformats.org/officeDocument/2006/relationships/hyperlink" Target="https://www.ecs-nodes.eu/sites/default/files/2024-02/13_2023.pd" TargetMode="External"/><Relationship Id="rId98" Type="http://schemas.openxmlformats.org/officeDocument/2006/relationships/hyperlink" Target="https://www.ecs-nodes.eu/sites/default/files/2024-02/92-2023.pdf" TargetMode="External"/><Relationship Id="rId121" Type="http://schemas.openxmlformats.org/officeDocument/2006/relationships/hyperlink" Target="https://ecs-nodes.eu/sites/default/files/2025-02/111_2024_HUB%20NODES_Determina_Marchiori.pdf" TargetMode="External"/><Relationship Id="rId142" Type="http://schemas.openxmlformats.org/officeDocument/2006/relationships/hyperlink" Target="https://dati.anticorruzione.it/superset/dashboard/dettaglio_cig/?cig=B8C2C6815A" TargetMode="External"/><Relationship Id="rId163" Type="http://schemas.openxmlformats.org/officeDocument/2006/relationships/hyperlink" Target="https://dettaglio-cig.anticorruzione.it/cig/BA7D1D7CFA" TargetMode="External"/><Relationship Id="rId3" Type="http://schemas.openxmlformats.org/officeDocument/2006/relationships/hyperlink" Target="https://dati.anticorruzione.it/superset/dashboard/dettaglio_cig/?cig=B1A1E67CD7&amp;standalone=2" TargetMode="External"/><Relationship Id="rId25" Type="http://schemas.openxmlformats.org/officeDocument/2006/relationships/hyperlink" Target="https://dati.anticorruzione.it/superset/dashboard/dettaglio_cig/?cig=9571246A0E&amp;standalone=2" TargetMode="External"/><Relationship Id="rId46" Type="http://schemas.openxmlformats.org/officeDocument/2006/relationships/hyperlink" Target="https://www.ecs-nodes.eu/sites/default/files/2024-08/24_2024_Determina_nomina%20spoke%202%20Vitale%20Claudio.pdf" TargetMode="External"/><Relationship Id="rId67" Type="http://schemas.openxmlformats.org/officeDocument/2006/relationships/hyperlink" Target="https://www.ecs-nodes.eu/sites/default/files/2024-08/46_2024_Determ_spoke2_Moriondo.pdf" TargetMode="External"/><Relationship Id="rId116" Type="http://schemas.openxmlformats.org/officeDocument/2006/relationships/hyperlink" Target="https://dati.anticorruzione.it/superset/dashboard/dettaglio_cig/?cig=B36F907F99" TargetMode="External"/><Relationship Id="rId137" Type="http://schemas.openxmlformats.org/officeDocument/2006/relationships/hyperlink" Target="https://dati.anticorruzione.it/superset/dashboard/dettaglio_cig/?cig=B6F6CBCCA3" TargetMode="External"/><Relationship Id="rId158" Type="http://schemas.openxmlformats.org/officeDocument/2006/relationships/hyperlink" Target="https://ecs-nodes.eu/sites/default/files/2026-06/11_2026_HUB%20_det%20R.pdf" TargetMode="External"/><Relationship Id="rId20" Type="http://schemas.openxmlformats.org/officeDocument/2006/relationships/hyperlink" Target="https://dati.anticorruzione.it/superset/dashboard/dettaglio_cig/?cig=985605952F&amp;standalone=2" TargetMode="External"/><Relationship Id="rId41" Type="http://schemas.openxmlformats.org/officeDocument/2006/relationships/hyperlink" Target="https://www.ecs-nodes.eu/sites/default/files/2024-08/18_2024_HUB_NODES_determina_Centrocopie.pdf" TargetMode="External"/><Relationship Id="rId62" Type="http://schemas.openxmlformats.org/officeDocument/2006/relationships/hyperlink" Target="https://www.ecs-nodes.eu/sites/default/files/2024-08/40_2024_Determina_nomina%20spoke%207%20Rocco%20MAuro.pdf" TargetMode="External"/><Relationship Id="rId83" Type="http://schemas.openxmlformats.org/officeDocument/2006/relationships/hyperlink" Target="https://www.ecs-nodes.eu/sites/default/files/2024-08/62_2024_Determ_spoke7_Rucci.pdf" TargetMode="External"/><Relationship Id="rId88" Type="http://schemas.openxmlformats.org/officeDocument/2006/relationships/hyperlink" Target="https://www.ecs-nodes.eu/sites/default/files/2024-02/05_2023.pdf" TargetMode="External"/><Relationship Id="rId111" Type="http://schemas.openxmlformats.org/officeDocument/2006/relationships/hyperlink" Target="https://www.ecs-nodes.eu/sites/default/files/2024-10/93_2024_HUB%20NODES_Determina_FleyralarmSrl.pdf" TargetMode="External"/><Relationship Id="rId132" Type="http://schemas.openxmlformats.org/officeDocument/2006/relationships/hyperlink" Target="https://dati.anticorruzione.it/superset/dashboard/dettaglio_cig/?UUID=471cb101-ddb6-44b6-b166-dd1a3c65b894&amp;cig=B5A0D07766" TargetMode="External"/><Relationship Id="rId153" Type="http://schemas.openxmlformats.org/officeDocument/2006/relationships/hyperlink" Target="https://ecs-nodes.eu/sites/default/files/2026-06/10_2026_HUB_NODES_det%20Copie.pdf" TargetMode="External"/><Relationship Id="rId15" Type="http://schemas.openxmlformats.org/officeDocument/2006/relationships/hyperlink" Target="https://dati.anticorruzione.it/superset/dashboard/dettaglio_cig/?cig=A0284DD944&amp;standalone=2" TargetMode="External"/><Relationship Id="rId36" Type="http://schemas.openxmlformats.org/officeDocument/2006/relationships/hyperlink" Target="https://www.ecs-nodes.eu/sites/default/files/2024-08/13_2024_HUB_NODES_determina_TuoLogo.pdf" TargetMode="External"/><Relationship Id="rId57" Type="http://schemas.openxmlformats.org/officeDocument/2006/relationships/hyperlink" Target="https://www.ecs-nodes.eu/sites/default/files/2024-08/35_2024_Determina_nomina%20spoke%205%20Zezza%20Vincenzo.pdf" TargetMode="External"/><Relationship Id="rId106" Type="http://schemas.openxmlformats.org/officeDocument/2006/relationships/hyperlink" Target="https://dati.anticorruzione.it/superset/dashboard/dettaglio_cig/?cig=B31B265BC6&amp;standalone=2" TargetMode="External"/><Relationship Id="rId127" Type="http://schemas.openxmlformats.org/officeDocument/2006/relationships/hyperlink" Target="https://ecs-nodes.eu/sites/default/files/2025-07/ILSOLE24ORE_Rapporto_rapporto.pdf" TargetMode="External"/><Relationship Id="rId10" Type="http://schemas.openxmlformats.org/officeDocument/2006/relationships/hyperlink" Target="https://dati.anticorruzione.it/superset/dashboard/dettaglio_cig/?cig=B0A8C61DF7&amp;standalone=2" TargetMode="External"/><Relationship Id="rId31" Type="http://schemas.openxmlformats.org/officeDocument/2006/relationships/hyperlink" Target="https://www.ecs-nodes.eu/sites/default/files/2024-08/07_2024_HUB_NODES_determina_Frigorosso.pdf" TargetMode="External"/><Relationship Id="rId52" Type="http://schemas.openxmlformats.org/officeDocument/2006/relationships/hyperlink" Target="https://www.ecs-nodes.eu/sites/default/files/2024-08/30_2024_Determina_nomina%20spoke%204%20Gili%20Laura.pdf" TargetMode="External"/><Relationship Id="rId73" Type="http://schemas.openxmlformats.org/officeDocument/2006/relationships/hyperlink" Target="https://www.ecs-nodes.eu/sites/default/files/2024-08/52_2024_Determ_spoke4_Brunetto.pdf" TargetMode="External"/><Relationship Id="rId78" Type="http://schemas.openxmlformats.org/officeDocument/2006/relationships/hyperlink" Target="https://www.ecs-nodes.eu/sites/default/files/2024-08/57_2024_Determ_spoke5_Cammisa.pdf" TargetMode="External"/><Relationship Id="rId94" Type="http://schemas.openxmlformats.org/officeDocument/2006/relationships/hyperlink" Target="https://www.ecs-nodes.eu/sites/default/files/2024-02/09_2023.pdf" TargetMode="External"/><Relationship Id="rId99" Type="http://schemas.openxmlformats.org/officeDocument/2006/relationships/hyperlink" Target="https://www.ecs-nodes.eu/sites/default/files/2024-02/95_2023.pdf" TargetMode="External"/><Relationship Id="rId101" Type="http://schemas.openxmlformats.org/officeDocument/2006/relationships/hyperlink" Target="https://www.ecs-nodes.eu/sites/default/files/2024-02/96_2023.pdf" TargetMode="External"/><Relationship Id="rId122" Type="http://schemas.openxmlformats.org/officeDocument/2006/relationships/hyperlink" Target="https://ecs-nodes.eu/sites/default/files/2025-02/112_2024_HUB%20NODES_Determina_StudioMusso.pdf" TargetMode="External"/><Relationship Id="rId143" Type="http://schemas.openxmlformats.org/officeDocument/2006/relationships/hyperlink" Target="https://ecs-nodes.eu/sites/default/files/2025-12/44_2025_HUB_NODES_determina_Vittori%20%281%29.pdf" TargetMode="External"/><Relationship Id="rId148" Type="http://schemas.openxmlformats.org/officeDocument/2006/relationships/hyperlink" Target="https://ecs-nodes.eu/sites/default/files/2026-04/57_2025_HUB_NODES_determina_Multicom%20Events.pdf" TargetMode="External"/><Relationship Id="rId164" Type="http://schemas.openxmlformats.org/officeDocument/2006/relationships/hyperlink" Target="https://dettaglio-cig.anticorruzione.it/cig/BAB72915CB" TargetMode="External"/><Relationship Id="rId4" Type="http://schemas.openxmlformats.org/officeDocument/2006/relationships/hyperlink" Target="https://dati.anticorruzione.it/superset/dashboard/dettaglio_cig/?cig=B14BC87DE2&amp;standalone=2" TargetMode="External"/><Relationship Id="rId9" Type="http://schemas.openxmlformats.org/officeDocument/2006/relationships/hyperlink" Target="https://dati.anticorruzione.it/superset/dashboard/dettaglio_cig/?cig=B0DBEB5C3C&amp;standalone=2" TargetMode="External"/><Relationship Id="rId26" Type="http://schemas.openxmlformats.org/officeDocument/2006/relationships/hyperlink" Target="https://dati.anticorruzione.it/superset/dashboard/dettaglio_cig/?cig=9714373A31&amp;standalone=2" TargetMode="External"/><Relationship Id="rId47" Type="http://schemas.openxmlformats.org/officeDocument/2006/relationships/hyperlink" Target="https://www.ecs-nodes.eu/sites/default/files/2024-08/25_2024_Determina_nomina%20spoke%202%20Braschi%20Andrea.pdf" TargetMode="External"/><Relationship Id="rId68" Type="http://schemas.openxmlformats.org/officeDocument/2006/relationships/hyperlink" Target="https://www.ecs-nodes.eu/sites/default/files/2024-08/47_2024_Determ_spoke2_Vitale.pdf" TargetMode="External"/><Relationship Id="rId89" Type="http://schemas.openxmlformats.org/officeDocument/2006/relationships/hyperlink" Target="https://www.ecs-nodes.eu/sites/default/files/2024-02/08_2023.pdf" TargetMode="External"/><Relationship Id="rId112" Type="http://schemas.openxmlformats.org/officeDocument/2006/relationships/hyperlink" Target="https://www.ecs-nodes.eu/sites/default/files/2024-10/92_2024_HUB%20NODES_Determina_B-SiceCommunicationSrl.pdf" TargetMode="External"/><Relationship Id="rId133" Type="http://schemas.openxmlformats.org/officeDocument/2006/relationships/hyperlink" Target="https://dati.anticorruzione.it/superset/dashboard/dettaglio_cig/?UUID=6fe2600f-941d-4d19-9908-43ab7f3cdd13&amp;cig=B5A0E30C7C" TargetMode="External"/><Relationship Id="rId154" Type="http://schemas.openxmlformats.org/officeDocument/2006/relationships/hyperlink" Target="https://ecs-nodes.eu/sites/default/files/2026-06/12_2026_HUB_NODES_det%20Condivi_0.pdf" TargetMode="External"/><Relationship Id="rId16" Type="http://schemas.openxmlformats.org/officeDocument/2006/relationships/hyperlink" Target="https://dati.anticorruzione.it/superset/dashboard/dettaglio_cig/?cig=A02B7DE041&amp;standalone=2" TargetMode="External"/><Relationship Id="rId37" Type="http://schemas.openxmlformats.org/officeDocument/2006/relationships/hyperlink" Target="https://www.ecs-nodes.eu/sites/default/files/2024-08/15_2024_HUB_NODES_determina_OGR.pdf" TargetMode="External"/><Relationship Id="rId58" Type="http://schemas.openxmlformats.org/officeDocument/2006/relationships/hyperlink" Target="https://www.ecs-nodes.eu/sites/default/files/2024-08/36_2024_Determina_nomina%20spoke%206%20Moriondo%20Roberto.pdf" TargetMode="External"/><Relationship Id="rId79" Type="http://schemas.openxmlformats.org/officeDocument/2006/relationships/hyperlink" Target="https://www.ecs-nodes.eu/sites/default/files/2024-08/58_2024_Determ_spoke6_Bocchio.pdf" TargetMode="External"/><Relationship Id="rId102" Type="http://schemas.openxmlformats.org/officeDocument/2006/relationships/hyperlink" Target="https://www.ecs-nodes.eu/sites/default/files/2024-10/98_Determina_Cerrano_OdV.pdf" TargetMode="External"/><Relationship Id="rId123" Type="http://schemas.openxmlformats.org/officeDocument/2006/relationships/hyperlink" Target="https://ecs-nodes.eu/sites/default/files/2025-02/97_2024_HUB%20NODES_Determina_BakerTilly.pdf" TargetMode="External"/><Relationship Id="rId144" Type="http://schemas.openxmlformats.org/officeDocument/2006/relationships/hyperlink" Target="https://ecs-nodes.eu/sites/default/files/2025-12/43_2025_HUB_NODES_determina_Micale%20%281%29.pdf" TargetMode="External"/><Relationship Id="rId90" Type="http://schemas.openxmlformats.org/officeDocument/2006/relationships/hyperlink" Target="https://www.ecs-nodes.eu/sites/default/files/2024-02/14_2023.pdf" TargetMode="External"/><Relationship Id="rId165" Type="http://schemas.openxmlformats.org/officeDocument/2006/relationships/hyperlink" Target="https://dettaglio-cig.anticorruzione.it/cig/BAE847E6CF" TargetMode="External"/><Relationship Id="rId27" Type="http://schemas.openxmlformats.org/officeDocument/2006/relationships/hyperlink" Target="https://dati.anticorruzione.it/superset/dashboard/dettaglio_cig/?cig=A00EC676AD&amp;standalone=2" TargetMode="External"/><Relationship Id="rId48" Type="http://schemas.openxmlformats.org/officeDocument/2006/relationships/hyperlink" Target="https://www.ecs-nodes.eu/sites/default/files/2024-08/26_2024_Determina_nomina%20spoke%202%20Carfagna%20Cosimo.pdf" TargetMode="External"/><Relationship Id="rId69" Type="http://schemas.openxmlformats.org/officeDocument/2006/relationships/hyperlink" Target="https://www.ecs-nodes.eu/sites/default/files/2024-08/48_2024_Determ_spoke2_Vannozzi.pdf" TargetMode="External"/><Relationship Id="rId113" Type="http://schemas.openxmlformats.org/officeDocument/2006/relationships/hyperlink" Target="https://www.ecs-nodes.eu/sites/default/files/2024-10/95_2024_HUB%20NODES_Determina_Pignatelli.pdf" TargetMode="External"/><Relationship Id="rId134" Type="http://schemas.openxmlformats.org/officeDocument/2006/relationships/hyperlink" Target="https://dati.anticorruzione.it/superset/dashboard/dettaglio_cig/?UUID=f0fe4536-5f70-49e7-a559-645d2e75cecf&amp;cig=B5E5C01BE3" TargetMode="External"/><Relationship Id="rId80" Type="http://schemas.openxmlformats.org/officeDocument/2006/relationships/hyperlink" Target="https://www.ecs-nodes.eu/sites/default/files/2024-08/59_2024_Determ_spoke6_Cinquegrani.pdf" TargetMode="External"/><Relationship Id="rId155" Type="http://schemas.openxmlformats.org/officeDocument/2006/relationships/hyperlink" Target="https://ecs-nodes.eu/sites/default/files/2026-06/19_2026_HUB_NODES_det%20Frigo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CFEE8-142A-427D-B67B-91499C82D562}">
  <dimension ref="A1:M127"/>
  <sheetViews>
    <sheetView tabSelected="1" workbookViewId="0">
      <pane ySplit="1" topLeftCell="A107" activePane="bottomLeft" state="frozen"/>
      <selection pane="bottomLeft" activeCell="G99" sqref="G99"/>
    </sheetView>
  </sheetViews>
  <sheetFormatPr defaultColWidth="8.77734375" defaultRowHeight="13.8" x14ac:dyDescent="0.3"/>
  <cols>
    <col min="1" max="2" width="11.6640625" customWidth="1"/>
    <col min="3" max="3" width="19.77734375" customWidth="1"/>
    <col min="4" max="4" width="22.44140625" bestFit="1" customWidth="1"/>
    <col min="5" max="5" width="45.77734375" customWidth="1"/>
    <col min="6" max="6" width="17.77734375" style="50" customWidth="1"/>
    <col min="7" max="7" width="21.6640625" customWidth="1"/>
    <col min="8" max="8" width="18" customWidth="1"/>
    <col min="9" max="9" width="15.44140625" customWidth="1"/>
    <col min="10" max="10" width="10.33203125" customWidth="1"/>
    <col min="11" max="11" width="16.44140625" customWidth="1"/>
    <col min="12" max="12" width="26" customWidth="1"/>
    <col min="13" max="13" width="25.77734375" customWidth="1"/>
  </cols>
  <sheetData>
    <row r="1" spans="1:13" ht="50.4" x14ac:dyDescent="0.25">
      <c r="A1" s="3" t="s">
        <v>0</v>
      </c>
      <c r="B1" s="3" t="s">
        <v>1</v>
      </c>
      <c r="C1" s="3" t="s">
        <v>2</v>
      </c>
      <c r="D1" s="3"/>
      <c r="E1" s="3" t="s">
        <v>3</v>
      </c>
      <c r="F1" s="4" t="s">
        <v>4</v>
      </c>
      <c r="G1" s="5" t="s">
        <v>5</v>
      </c>
      <c r="H1" s="3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</row>
    <row r="2" spans="1:13" ht="8.5500000000000007" customHeight="1" x14ac:dyDescent="0.3">
      <c r="A2" s="6"/>
      <c r="B2" s="6"/>
      <c r="C2" s="7"/>
      <c r="D2" s="7"/>
      <c r="E2" s="8"/>
      <c r="F2" s="8"/>
      <c r="G2" s="8"/>
      <c r="H2" s="1"/>
      <c r="I2" s="1"/>
      <c r="J2" s="1"/>
      <c r="K2" s="1"/>
    </row>
    <row r="3" spans="1:13" x14ac:dyDescent="0.3">
      <c r="A3" s="9" t="s">
        <v>12</v>
      </c>
      <c r="B3" s="10" t="s">
        <v>13</v>
      </c>
      <c r="C3" s="7" t="s">
        <v>14</v>
      </c>
      <c r="D3" s="8" t="s">
        <v>15</v>
      </c>
      <c r="E3" s="8" t="s">
        <v>16</v>
      </c>
      <c r="F3" s="8" t="s">
        <v>17</v>
      </c>
      <c r="G3" s="8" t="s">
        <v>18</v>
      </c>
      <c r="H3" s="1">
        <v>26800</v>
      </c>
      <c r="I3" s="1">
        <v>26800</v>
      </c>
      <c r="J3" s="11" t="s">
        <v>19</v>
      </c>
      <c r="K3" s="12" t="s">
        <v>20</v>
      </c>
    </row>
    <row r="4" spans="1:13" x14ac:dyDescent="0.3">
      <c r="A4" s="9" t="s">
        <v>21</v>
      </c>
      <c r="B4" s="10" t="s">
        <v>22</v>
      </c>
      <c r="C4" s="7" t="s">
        <v>14</v>
      </c>
      <c r="D4" s="8" t="s">
        <v>23</v>
      </c>
      <c r="E4" s="8" t="s">
        <v>24</v>
      </c>
      <c r="F4" s="8" t="s">
        <v>25</v>
      </c>
      <c r="G4" s="8" t="s">
        <v>26</v>
      </c>
      <c r="H4" s="1">
        <v>13416</v>
      </c>
      <c r="I4" s="1">
        <v>13416</v>
      </c>
      <c r="J4" s="11" t="s">
        <v>27</v>
      </c>
      <c r="K4" s="12" t="s">
        <v>20</v>
      </c>
    </row>
    <row r="5" spans="1:13" x14ac:dyDescent="0.3">
      <c r="A5" s="6" t="s">
        <v>28</v>
      </c>
      <c r="B5" s="10" t="s">
        <v>29</v>
      </c>
      <c r="C5" s="7" t="s">
        <v>14</v>
      </c>
      <c r="D5" s="8" t="s">
        <v>30</v>
      </c>
      <c r="E5" s="8" t="s">
        <v>31</v>
      </c>
      <c r="F5" s="8" t="s">
        <v>32</v>
      </c>
      <c r="G5" s="8" t="s">
        <v>33</v>
      </c>
      <c r="H5" s="1">
        <v>7800</v>
      </c>
      <c r="I5" s="1">
        <v>4901.63</v>
      </c>
      <c r="J5" s="13" t="s">
        <v>34</v>
      </c>
      <c r="K5" s="12" t="s">
        <v>20</v>
      </c>
    </row>
    <row r="6" spans="1:13" x14ac:dyDescent="0.3">
      <c r="A6" s="6" t="s">
        <v>29</v>
      </c>
      <c r="B6" s="10" t="s">
        <v>28</v>
      </c>
      <c r="C6" s="7" t="s">
        <v>14</v>
      </c>
      <c r="D6" s="8" t="s">
        <v>35</v>
      </c>
      <c r="E6" s="8" t="s">
        <v>36</v>
      </c>
      <c r="F6" s="8" t="s">
        <v>37</v>
      </c>
      <c r="G6" s="8" t="s">
        <v>33</v>
      </c>
      <c r="H6" s="1">
        <v>10400</v>
      </c>
      <c r="I6" s="1">
        <v>6466.19</v>
      </c>
      <c r="J6" s="13" t="s">
        <v>38</v>
      </c>
      <c r="K6" s="12" t="s">
        <v>20</v>
      </c>
    </row>
    <row r="7" spans="1:13" x14ac:dyDescent="0.3">
      <c r="A7" s="9" t="s">
        <v>39</v>
      </c>
      <c r="B7" s="10" t="s">
        <v>40</v>
      </c>
      <c r="C7" s="7" t="s">
        <v>14</v>
      </c>
      <c r="D7" s="8" t="s">
        <v>41</v>
      </c>
      <c r="E7" s="8" t="s">
        <v>42</v>
      </c>
      <c r="F7" s="8" t="s">
        <v>43</v>
      </c>
      <c r="G7" s="8" t="s">
        <v>44</v>
      </c>
      <c r="H7" s="1">
        <v>20075</v>
      </c>
      <c r="I7" s="1">
        <v>20075</v>
      </c>
      <c r="J7" s="14" t="s">
        <v>45</v>
      </c>
      <c r="K7" s="12" t="s">
        <v>20</v>
      </c>
    </row>
    <row r="8" spans="1:13" x14ac:dyDescent="0.3">
      <c r="A8" s="6" t="s">
        <v>46</v>
      </c>
      <c r="B8" s="10" t="s">
        <v>39</v>
      </c>
      <c r="C8" s="7" t="s">
        <v>14</v>
      </c>
      <c r="D8" s="8" t="s">
        <v>47</v>
      </c>
      <c r="E8" s="8" t="s">
        <v>31</v>
      </c>
      <c r="F8" s="8" t="s">
        <v>48</v>
      </c>
      <c r="G8" s="8" t="s">
        <v>33</v>
      </c>
      <c r="H8" s="1">
        <v>7800</v>
      </c>
      <c r="I8" s="1">
        <v>4901.63</v>
      </c>
      <c r="J8" s="15" t="s">
        <v>49</v>
      </c>
      <c r="K8" s="12" t="s">
        <v>20</v>
      </c>
    </row>
    <row r="9" spans="1:13" x14ac:dyDescent="0.3">
      <c r="A9" s="16" t="s">
        <v>50</v>
      </c>
      <c r="B9" s="16" t="s">
        <v>51</v>
      </c>
      <c r="C9" s="7" t="s">
        <v>14</v>
      </c>
      <c r="D9" s="8" t="s">
        <v>52</v>
      </c>
      <c r="E9" s="8" t="s">
        <v>53</v>
      </c>
      <c r="F9" s="8" t="s">
        <v>54</v>
      </c>
      <c r="G9" s="8" t="s">
        <v>55</v>
      </c>
      <c r="H9" s="1">
        <v>19000</v>
      </c>
      <c r="I9" s="1">
        <v>17000</v>
      </c>
      <c r="J9" s="17" t="s">
        <v>56</v>
      </c>
      <c r="K9" s="12" t="s">
        <v>20</v>
      </c>
    </row>
    <row r="10" spans="1:13" x14ac:dyDescent="0.3">
      <c r="A10" s="9" t="s">
        <v>57</v>
      </c>
      <c r="B10" s="18" t="s">
        <v>58</v>
      </c>
      <c r="C10" s="7" t="s">
        <v>14</v>
      </c>
      <c r="D10" s="8" t="s">
        <v>59</v>
      </c>
      <c r="E10" s="8" t="s">
        <v>60</v>
      </c>
      <c r="F10" s="8" t="s">
        <v>61</v>
      </c>
      <c r="G10" s="8" t="s">
        <v>62</v>
      </c>
      <c r="H10" s="1">
        <v>16640</v>
      </c>
      <c r="I10" s="1">
        <v>14632.470000000001</v>
      </c>
      <c r="J10" s="14" t="s">
        <v>58</v>
      </c>
      <c r="K10" s="12" t="s">
        <v>20</v>
      </c>
    </row>
    <row r="11" spans="1:13" x14ac:dyDescent="0.3">
      <c r="A11" s="6" t="s">
        <v>63</v>
      </c>
      <c r="B11" s="6" t="s">
        <v>64</v>
      </c>
      <c r="C11" s="7" t="s">
        <v>14</v>
      </c>
      <c r="D11" s="8" t="s">
        <v>65</v>
      </c>
      <c r="E11" s="8" t="s">
        <v>66</v>
      </c>
      <c r="F11" s="8" t="s">
        <v>67</v>
      </c>
      <c r="G11" s="8" t="s">
        <v>68</v>
      </c>
      <c r="H11" s="1">
        <v>500</v>
      </c>
      <c r="I11" s="1">
        <v>0</v>
      </c>
      <c r="J11" s="13" t="s">
        <v>69</v>
      </c>
      <c r="K11" s="12" t="s">
        <v>20</v>
      </c>
    </row>
    <row r="12" spans="1:13" x14ac:dyDescent="0.3">
      <c r="A12" s="6" t="s">
        <v>70</v>
      </c>
      <c r="B12" s="6" t="s">
        <v>71</v>
      </c>
      <c r="C12" s="7" t="s">
        <v>14</v>
      </c>
      <c r="D12" s="8" t="s">
        <v>72</v>
      </c>
      <c r="E12" s="8" t="s">
        <v>73</v>
      </c>
      <c r="F12" s="8" t="s">
        <v>74</v>
      </c>
      <c r="G12" s="8" t="s">
        <v>75</v>
      </c>
      <c r="H12" s="1">
        <v>6000</v>
      </c>
      <c r="I12" s="1">
        <v>5999.9400000000005</v>
      </c>
      <c r="J12" s="13" t="s">
        <v>76</v>
      </c>
      <c r="K12" s="12" t="s">
        <v>20</v>
      </c>
    </row>
    <row r="13" spans="1:13" x14ac:dyDescent="0.3">
      <c r="A13" s="19" t="s">
        <v>77</v>
      </c>
      <c r="B13" s="20" t="s">
        <v>78</v>
      </c>
      <c r="C13" s="21" t="s">
        <v>14</v>
      </c>
      <c r="D13" s="8" t="s">
        <v>79</v>
      </c>
      <c r="E13" s="22" t="s">
        <v>80</v>
      </c>
      <c r="F13" s="22" t="s">
        <v>81</v>
      </c>
      <c r="G13" s="22" t="s">
        <v>82</v>
      </c>
      <c r="H13" s="23">
        <v>16389</v>
      </c>
      <c r="I13" s="23">
        <f>14447+465</f>
        <v>14912</v>
      </c>
      <c r="J13" s="24" t="s">
        <v>83</v>
      </c>
      <c r="K13" s="12" t="s">
        <v>20</v>
      </c>
    </row>
    <row r="14" spans="1:13" x14ac:dyDescent="0.3">
      <c r="A14" s="6" t="s">
        <v>84</v>
      </c>
      <c r="B14" s="6" t="s">
        <v>85</v>
      </c>
      <c r="C14" s="7" t="s">
        <v>14</v>
      </c>
      <c r="D14" s="8" t="s">
        <v>86</v>
      </c>
      <c r="E14" s="8" t="s">
        <v>87</v>
      </c>
      <c r="F14" s="8" t="s">
        <v>88</v>
      </c>
      <c r="G14" s="8" t="s">
        <v>82</v>
      </c>
      <c r="H14" s="1">
        <v>39780</v>
      </c>
      <c r="I14" s="1">
        <f>36504+3276</f>
        <v>39780</v>
      </c>
      <c r="J14" s="13" t="s">
        <v>89</v>
      </c>
      <c r="K14" s="12" t="s">
        <v>20</v>
      </c>
    </row>
    <row r="15" spans="1:13" x14ac:dyDescent="0.3">
      <c r="A15" s="6" t="s">
        <v>90</v>
      </c>
      <c r="B15" s="6" t="s">
        <v>91</v>
      </c>
      <c r="C15" s="7" t="s">
        <v>14</v>
      </c>
      <c r="D15" s="8" t="s">
        <v>92</v>
      </c>
      <c r="E15" s="8" t="s">
        <v>93</v>
      </c>
      <c r="F15" s="8" t="s">
        <v>94</v>
      </c>
      <c r="G15" s="8" t="s">
        <v>82</v>
      </c>
      <c r="H15" s="1">
        <v>22061</v>
      </c>
      <c r="I15" s="1">
        <v>4159.88</v>
      </c>
      <c r="J15" s="13" t="s">
        <v>95</v>
      </c>
      <c r="K15" s="12" t="s">
        <v>20</v>
      </c>
    </row>
    <row r="16" spans="1:13" x14ac:dyDescent="0.3">
      <c r="A16" s="6" t="s">
        <v>96</v>
      </c>
      <c r="B16" s="10" t="s">
        <v>97</v>
      </c>
      <c r="C16" s="7" t="s">
        <v>14</v>
      </c>
      <c r="D16" s="8" t="s">
        <v>98</v>
      </c>
      <c r="E16" s="8" t="s">
        <v>99</v>
      </c>
      <c r="F16" s="8" t="s">
        <v>100</v>
      </c>
      <c r="G16" s="8" t="s">
        <v>101</v>
      </c>
      <c r="H16" s="1">
        <v>500</v>
      </c>
      <c r="I16" s="1">
        <v>272.26</v>
      </c>
      <c r="J16" s="13" t="s">
        <v>102</v>
      </c>
      <c r="K16" s="12" t="s">
        <v>20</v>
      </c>
    </row>
    <row r="17" spans="1:13" x14ac:dyDescent="0.3">
      <c r="A17" s="6" t="s">
        <v>103</v>
      </c>
      <c r="B17" s="6" t="s">
        <v>104</v>
      </c>
      <c r="C17" s="7" t="s">
        <v>14</v>
      </c>
      <c r="D17" s="8" t="s">
        <v>105</v>
      </c>
      <c r="E17" s="7" t="s">
        <v>106</v>
      </c>
      <c r="F17" s="8" t="s">
        <v>107</v>
      </c>
      <c r="G17" s="8" t="s">
        <v>82</v>
      </c>
      <c r="H17" s="1">
        <v>10400</v>
      </c>
      <c r="I17" s="1">
        <v>10400</v>
      </c>
      <c r="J17" s="13" t="s">
        <v>108</v>
      </c>
      <c r="K17" s="25" t="s">
        <v>109</v>
      </c>
    </row>
    <row r="18" spans="1:13" ht="7.2" customHeight="1" x14ac:dyDescent="0.3">
      <c r="A18" s="6"/>
      <c r="B18" s="6"/>
      <c r="C18" s="7"/>
      <c r="D18" s="7"/>
      <c r="E18" s="8"/>
      <c r="F18" s="8"/>
      <c r="G18" s="8"/>
      <c r="H18" s="1"/>
      <c r="I18" s="1"/>
      <c r="J18" s="1"/>
      <c r="K18" s="1"/>
    </row>
    <row r="19" spans="1:13" x14ac:dyDescent="0.3">
      <c r="A19" s="18" t="s">
        <v>110</v>
      </c>
      <c r="B19" s="10" t="s">
        <v>111</v>
      </c>
      <c r="C19" s="7" t="s">
        <v>14</v>
      </c>
      <c r="D19" s="8" t="s">
        <v>112</v>
      </c>
      <c r="E19" s="8" t="s">
        <v>113</v>
      </c>
      <c r="F19" s="8" t="s">
        <v>114</v>
      </c>
      <c r="G19" s="8" t="s">
        <v>115</v>
      </c>
      <c r="H19" s="1">
        <v>5500</v>
      </c>
      <c r="I19" s="1">
        <v>5500</v>
      </c>
      <c r="J19" s="11" t="s">
        <v>116</v>
      </c>
      <c r="K19" s="25" t="s">
        <v>109</v>
      </c>
    </row>
    <row r="20" spans="1:13" x14ac:dyDescent="0.3">
      <c r="A20" s="18" t="s">
        <v>117</v>
      </c>
      <c r="B20" s="10" t="s">
        <v>118</v>
      </c>
      <c r="C20" s="7" t="s">
        <v>14</v>
      </c>
      <c r="D20" s="8" t="s">
        <v>119</v>
      </c>
      <c r="E20" s="8" t="s">
        <v>120</v>
      </c>
      <c r="F20" s="8" t="s">
        <v>121</v>
      </c>
      <c r="G20" s="8" t="s">
        <v>122</v>
      </c>
      <c r="H20" s="1">
        <v>4999</v>
      </c>
      <c r="I20" s="1">
        <v>4050</v>
      </c>
      <c r="J20" s="11" t="s">
        <v>123</v>
      </c>
      <c r="K20" s="11" t="s">
        <v>20</v>
      </c>
      <c r="L20" s="26"/>
      <c r="M20" s="26"/>
    </row>
    <row r="21" spans="1:13" x14ac:dyDescent="0.3">
      <c r="A21" s="18" t="s">
        <v>111</v>
      </c>
      <c r="B21" s="10" t="s">
        <v>124</v>
      </c>
      <c r="C21" s="7" t="s">
        <v>14</v>
      </c>
      <c r="D21" s="8" t="s">
        <v>125</v>
      </c>
      <c r="E21" s="8" t="s">
        <v>126</v>
      </c>
      <c r="F21" s="8" t="s">
        <v>127</v>
      </c>
      <c r="G21" s="8" t="s">
        <v>128</v>
      </c>
      <c r="H21" s="1">
        <v>4900</v>
      </c>
      <c r="I21" s="1">
        <v>3600</v>
      </c>
      <c r="J21" s="11" t="s">
        <v>129</v>
      </c>
      <c r="K21" s="11" t="s">
        <v>20</v>
      </c>
      <c r="L21" s="26"/>
      <c r="M21" s="26" t="s">
        <v>130</v>
      </c>
    </row>
    <row r="22" spans="1:13" x14ac:dyDescent="0.3">
      <c r="A22" s="18" t="s">
        <v>118</v>
      </c>
      <c r="B22" s="10" t="s">
        <v>131</v>
      </c>
      <c r="C22" s="7" t="s">
        <v>14</v>
      </c>
      <c r="D22" s="8" t="s">
        <v>132</v>
      </c>
      <c r="E22" s="8" t="s">
        <v>133</v>
      </c>
      <c r="F22" s="8" t="s">
        <v>134</v>
      </c>
      <c r="G22" s="8" t="s">
        <v>135</v>
      </c>
      <c r="H22" s="1">
        <v>2500</v>
      </c>
      <c r="I22" s="1">
        <v>2500</v>
      </c>
      <c r="J22" s="11" t="s">
        <v>136</v>
      </c>
      <c r="K22" s="11" t="s">
        <v>20</v>
      </c>
      <c r="L22" s="26"/>
      <c r="M22" s="26"/>
    </row>
    <row r="23" spans="1:13" x14ac:dyDescent="0.3">
      <c r="A23" s="18" t="s">
        <v>137</v>
      </c>
      <c r="B23" s="10" t="s">
        <v>138</v>
      </c>
      <c r="C23" s="7" t="s">
        <v>14</v>
      </c>
      <c r="D23" s="8" t="s">
        <v>139</v>
      </c>
      <c r="E23" s="8" t="s">
        <v>140</v>
      </c>
      <c r="F23" s="8" t="s">
        <v>141</v>
      </c>
      <c r="G23" s="8" t="s">
        <v>142</v>
      </c>
      <c r="H23" s="1">
        <v>4900</v>
      </c>
      <c r="I23" s="1">
        <v>4683.84</v>
      </c>
      <c r="J23" s="11" t="s">
        <v>143</v>
      </c>
      <c r="K23" s="11" t="s">
        <v>20</v>
      </c>
      <c r="L23" s="11" t="s">
        <v>130</v>
      </c>
      <c r="M23" s="26" t="s">
        <v>144</v>
      </c>
    </row>
    <row r="24" spans="1:13" ht="21.6" x14ac:dyDescent="0.3">
      <c r="A24" s="27" t="s">
        <v>145</v>
      </c>
      <c r="B24" s="10" t="s">
        <v>146</v>
      </c>
      <c r="C24" s="7" t="s">
        <v>14</v>
      </c>
      <c r="D24" s="8" t="s">
        <v>147</v>
      </c>
      <c r="E24" s="8" t="s">
        <v>148</v>
      </c>
      <c r="F24" s="8" t="s">
        <v>114</v>
      </c>
      <c r="G24" s="8" t="s">
        <v>149</v>
      </c>
      <c r="H24" s="1">
        <v>18096</v>
      </c>
      <c r="I24" s="1">
        <v>18096</v>
      </c>
      <c r="J24" s="11" t="s">
        <v>150</v>
      </c>
      <c r="K24" s="25" t="s">
        <v>109</v>
      </c>
      <c r="L24" s="26"/>
      <c r="M24" s="26"/>
    </row>
    <row r="25" spans="1:13" ht="21.6" x14ac:dyDescent="0.3">
      <c r="A25" s="27" t="s">
        <v>151</v>
      </c>
      <c r="B25" s="10" t="s">
        <v>152</v>
      </c>
      <c r="C25" s="7" t="s">
        <v>14</v>
      </c>
      <c r="D25" s="8" t="s">
        <v>153</v>
      </c>
      <c r="E25" s="8" t="s">
        <v>154</v>
      </c>
      <c r="F25" s="8" t="s">
        <v>114</v>
      </c>
      <c r="G25" s="8" t="s">
        <v>149</v>
      </c>
      <c r="H25" s="1">
        <v>27500</v>
      </c>
      <c r="I25" s="1">
        <v>27500</v>
      </c>
      <c r="J25" s="11" t="s">
        <v>155</v>
      </c>
      <c r="K25" s="25" t="s">
        <v>109</v>
      </c>
      <c r="L25" s="26"/>
      <c r="M25" s="26"/>
    </row>
    <row r="26" spans="1:13" ht="27.6" x14ac:dyDescent="0.3">
      <c r="A26" s="6" t="s">
        <v>156</v>
      </c>
      <c r="B26" s="10" t="s">
        <v>157</v>
      </c>
      <c r="C26" s="7" t="s">
        <v>14</v>
      </c>
      <c r="D26" s="8" t="s">
        <v>158</v>
      </c>
      <c r="E26" s="8" t="s">
        <v>159</v>
      </c>
      <c r="F26" s="8" t="s">
        <v>114</v>
      </c>
      <c r="G26" s="8" t="s">
        <v>160</v>
      </c>
      <c r="H26" s="1">
        <v>5981.88</v>
      </c>
      <c r="I26" s="28">
        <v>5981.88</v>
      </c>
      <c r="J26" s="11" t="s">
        <v>161</v>
      </c>
      <c r="K26" s="25" t="s">
        <v>109</v>
      </c>
      <c r="L26" s="26"/>
      <c r="M26" s="26"/>
    </row>
    <row r="27" spans="1:13" x14ac:dyDescent="0.3">
      <c r="A27" s="18" t="s">
        <v>124</v>
      </c>
      <c r="B27" s="29" t="s">
        <v>162</v>
      </c>
      <c r="C27" s="7" t="s">
        <v>14</v>
      </c>
      <c r="D27" s="8" t="s">
        <v>163</v>
      </c>
      <c r="E27" s="8" t="s">
        <v>164</v>
      </c>
      <c r="F27" s="8" t="s">
        <v>165</v>
      </c>
      <c r="G27" s="8" t="s">
        <v>160</v>
      </c>
      <c r="H27" s="1">
        <v>275</v>
      </c>
      <c r="I27" s="1">
        <v>275</v>
      </c>
      <c r="J27" s="11" t="s">
        <v>166</v>
      </c>
      <c r="K27" s="11" t="s">
        <v>20</v>
      </c>
      <c r="L27" s="26"/>
      <c r="M27" s="26"/>
    </row>
    <row r="28" spans="1:13" x14ac:dyDescent="0.3">
      <c r="A28" s="6" t="s">
        <v>131</v>
      </c>
      <c r="B28" s="10" t="s">
        <v>167</v>
      </c>
      <c r="C28" s="7" t="s">
        <v>14</v>
      </c>
      <c r="D28" s="8" t="s">
        <v>168</v>
      </c>
      <c r="E28" s="8" t="s">
        <v>169</v>
      </c>
      <c r="F28" s="8" t="s">
        <v>170</v>
      </c>
      <c r="G28" s="8" t="s">
        <v>160</v>
      </c>
      <c r="H28" s="1">
        <v>4776</v>
      </c>
      <c r="I28" s="1">
        <v>4776</v>
      </c>
      <c r="J28" s="11" t="s">
        <v>171</v>
      </c>
      <c r="K28" s="11" t="s">
        <v>20</v>
      </c>
      <c r="L28" s="11" t="s">
        <v>130</v>
      </c>
      <c r="M28" s="26" t="s">
        <v>130</v>
      </c>
    </row>
    <row r="29" spans="1:13" x14ac:dyDescent="0.3">
      <c r="A29" s="6" t="s">
        <v>138</v>
      </c>
      <c r="B29" s="10" t="s">
        <v>172</v>
      </c>
      <c r="C29" s="7" t="s">
        <v>14</v>
      </c>
      <c r="D29" s="8" t="s">
        <v>173</v>
      </c>
      <c r="E29" s="8" t="s">
        <v>174</v>
      </c>
      <c r="F29" s="8" t="s">
        <v>175</v>
      </c>
      <c r="G29" s="8" t="s">
        <v>160</v>
      </c>
      <c r="H29" s="1">
        <v>1200</v>
      </c>
      <c r="I29" s="1">
        <v>727.27</v>
      </c>
      <c r="J29" s="11" t="s">
        <v>176</v>
      </c>
      <c r="K29" s="11" t="s">
        <v>20</v>
      </c>
      <c r="L29" s="26"/>
      <c r="M29" s="26"/>
    </row>
    <row r="30" spans="1:13" x14ac:dyDescent="0.3">
      <c r="A30" s="6" t="s">
        <v>177</v>
      </c>
      <c r="B30" s="10" t="s">
        <v>178</v>
      </c>
      <c r="C30" s="7" t="s">
        <v>14</v>
      </c>
      <c r="D30" s="8" t="s">
        <v>179</v>
      </c>
      <c r="E30" s="8" t="s">
        <v>180</v>
      </c>
      <c r="F30" s="8" t="s">
        <v>181</v>
      </c>
      <c r="G30" s="8" t="s">
        <v>182</v>
      </c>
      <c r="H30" s="1">
        <v>4000</v>
      </c>
      <c r="I30" s="1">
        <v>3948.75</v>
      </c>
      <c r="J30" s="2" t="s">
        <v>183</v>
      </c>
      <c r="K30" s="11" t="s">
        <v>20</v>
      </c>
      <c r="L30" s="26"/>
      <c r="M30" s="26"/>
    </row>
    <row r="31" spans="1:13" x14ac:dyDescent="0.3">
      <c r="A31" s="6" t="s">
        <v>146</v>
      </c>
      <c r="B31" s="10" t="s">
        <v>184</v>
      </c>
      <c r="C31" s="7" t="s">
        <v>14</v>
      </c>
      <c r="D31" s="8" t="s">
        <v>185</v>
      </c>
      <c r="E31" s="8" t="s">
        <v>186</v>
      </c>
      <c r="F31" s="8" t="s">
        <v>187</v>
      </c>
      <c r="G31" s="8" t="s">
        <v>160</v>
      </c>
      <c r="H31" s="1">
        <v>2000</v>
      </c>
      <c r="I31" s="1">
        <v>2000</v>
      </c>
      <c r="J31" s="11" t="s">
        <v>188</v>
      </c>
      <c r="K31" s="11" t="s">
        <v>20</v>
      </c>
      <c r="L31" s="11" t="s">
        <v>130</v>
      </c>
      <c r="M31" s="11" t="s">
        <v>130</v>
      </c>
    </row>
    <row r="32" spans="1:13" x14ac:dyDescent="0.3">
      <c r="A32" s="6" t="s">
        <v>152</v>
      </c>
      <c r="B32" s="10" t="s">
        <v>189</v>
      </c>
      <c r="C32" s="7" t="s">
        <v>14</v>
      </c>
      <c r="D32" s="8" t="s">
        <v>190</v>
      </c>
      <c r="E32" s="8" t="s">
        <v>191</v>
      </c>
      <c r="F32" s="8" t="s">
        <v>192</v>
      </c>
      <c r="G32" s="8" t="s">
        <v>160</v>
      </c>
      <c r="H32" s="1">
        <v>3240</v>
      </c>
      <c r="I32" s="1">
        <v>3240</v>
      </c>
      <c r="J32" s="11" t="s">
        <v>193</v>
      </c>
      <c r="K32" s="11" t="s">
        <v>20</v>
      </c>
      <c r="L32" s="26"/>
      <c r="M32" s="26"/>
    </row>
    <row r="33" spans="1:13" x14ac:dyDescent="0.3">
      <c r="A33" s="6" t="s">
        <v>157</v>
      </c>
      <c r="B33" s="10" t="s">
        <v>194</v>
      </c>
      <c r="C33" s="7" t="s">
        <v>14</v>
      </c>
      <c r="D33" s="8" t="s">
        <v>195</v>
      </c>
      <c r="E33" s="8" t="s">
        <v>196</v>
      </c>
      <c r="F33" s="8" t="s">
        <v>114</v>
      </c>
      <c r="G33" s="8" t="s">
        <v>160</v>
      </c>
      <c r="H33" s="1">
        <v>650</v>
      </c>
      <c r="I33" s="1">
        <v>625</v>
      </c>
      <c r="J33" s="11" t="s">
        <v>197</v>
      </c>
      <c r="K33" s="25" t="s">
        <v>109</v>
      </c>
      <c r="L33" s="26"/>
      <c r="M33" s="26"/>
    </row>
    <row r="34" spans="1:13" ht="27.6" x14ac:dyDescent="0.3">
      <c r="A34" s="6" t="s">
        <v>198</v>
      </c>
      <c r="B34" s="10" t="s">
        <v>199</v>
      </c>
      <c r="C34" s="7" t="s">
        <v>14</v>
      </c>
      <c r="D34" s="10" t="s">
        <v>200</v>
      </c>
      <c r="E34" s="8" t="s">
        <v>201</v>
      </c>
      <c r="F34" s="8" t="s">
        <v>114</v>
      </c>
      <c r="G34" s="8" t="s">
        <v>202</v>
      </c>
      <c r="H34" s="1">
        <v>2100</v>
      </c>
      <c r="I34" s="1">
        <v>0</v>
      </c>
      <c r="J34" s="11" t="s">
        <v>203</v>
      </c>
      <c r="K34" s="25" t="s">
        <v>109</v>
      </c>
      <c r="L34" s="26"/>
      <c r="M34" s="26"/>
    </row>
    <row r="35" spans="1:13" ht="27.6" x14ac:dyDescent="0.3">
      <c r="A35" s="6" t="s">
        <v>198</v>
      </c>
      <c r="B35" s="10" t="s">
        <v>204</v>
      </c>
      <c r="C35" s="7" t="s">
        <v>14</v>
      </c>
      <c r="D35" s="10" t="s">
        <v>205</v>
      </c>
      <c r="E35" s="8" t="s">
        <v>201</v>
      </c>
      <c r="F35" s="8" t="s">
        <v>114</v>
      </c>
      <c r="G35" s="8" t="s">
        <v>202</v>
      </c>
      <c r="H35" s="1">
        <v>2100</v>
      </c>
      <c r="I35" s="1">
        <v>0</v>
      </c>
      <c r="J35" s="11" t="s">
        <v>206</v>
      </c>
      <c r="K35" s="25" t="s">
        <v>109</v>
      </c>
      <c r="L35" s="26"/>
      <c r="M35" s="26"/>
    </row>
    <row r="36" spans="1:13" ht="27.6" x14ac:dyDescent="0.3">
      <c r="A36" s="6" t="s">
        <v>198</v>
      </c>
      <c r="B36" s="10" t="s">
        <v>207</v>
      </c>
      <c r="C36" s="7" t="s">
        <v>14</v>
      </c>
      <c r="D36" s="10" t="s">
        <v>208</v>
      </c>
      <c r="E36" s="8" t="s">
        <v>201</v>
      </c>
      <c r="F36" s="8" t="s">
        <v>114</v>
      </c>
      <c r="G36" s="8" t="s">
        <v>202</v>
      </c>
      <c r="H36" s="1">
        <v>2100</v>
      </c>
      <c r="I36" s="1">
        <v>0</v>
      </c>
      <c r="J36" s="11" t="s">
        <v>209</v>
      </c>
      <c r="K36" s="25" t="s">
        <v>109</v>
      </c>
      <c r="L36" s="26"/>
      <c r="M36" s="26"/>
    </row>
    <row r="37" spans="1:13" ht="27.6" x14ac:dyDescent="0.3">
      <c r="A37" s="6" t="s">
        <v>198</v>
      </c>
      <c r="B37" s="10" t="s">
        <v>210</v>
      </c>
      <c r="C37" s="7" t="s">
        <v>14</v>
      </c>
      <c r="D37" s="10" t="s">
        <v>211</v>
      </c>
      <c r="E37" s="8" t="s">
        <v>201</v>
      </c>
      <c r="F37" s="8" t="s">
        <v>114</v>
      </c>
      <c r="G37" s="8" t="s">
        <v>202</v>
      </c>
      <c r="H37" s="1">
        <v>2100</v>
      </c>
      <c r="I37" s="1">
        <v>0</v>
      </c>
      <c r="J37" s="11" t="s">
        <v>212</v>
      </c>
      <c r="K37" s="25" t="s">
        <v>109</v>
      </c>
      <c r="L37" s="26"/>
      <c r="M37" s="26"/>
    </row>
    <row r="38" spans="1:13" ht="27.6" x14ac:dyDescent="0.3">
      <c r="A38" s="6" t="s">
        <v>198</v>
      </c>
      <c r="B38" s="10" t="s">
        <v>213</v>
      </c>
      <c r="C38" s="7" t="s">
        <v>14</v>
      </c>
      <c r="D38" s="10" t="s">
        <v>214</v>
      </c>
      <c r="E38" s="8" t="s">
        <v>201</v>
      </c>
      <c r="F38" s="8" t="s">
        <v>114</v>
      </c>
      <c r="G38" s="8" t="s">
        <v>202</v>
      </c>
      <c r="H38" s="1">
        <v>2100</v>
      </c>
      <c r="I38" s="1">
        <v>0</v>
      </c>
      <c r="J38" s="2" t="s">
        <v>215</v>
      </c>
      <c r="K38" s="25" t="s">
        <v>109</v>
      </c>
      <c r="L38" s="26"/>
      <c r="M38" s="26"/>
    </row>
    <row r="39" spans="1:13" ht="27.6" x14ac:dyDescent="0.3">
      <c r="A39" s="6" t="s">
        <v>198</v>
      </c>
      <c r="B39" s="10" t="s">
        <v>216</v>
      </c>
      <c r="C39" s="7" t="s">
        <v>14</v>
      </c>
      <c r="D39" s="10" t="s">
        <v>217</v>
      </c>
      <c r="E39" s="8" t="s">
        <v>201</v>
      </c>
      <c r="F39" s="8" t="s">
        <v>114</v>
      </c>
      <c r="G39" s="8" t="s">
        <v>202</v>
      </c>
      <c r="H39" s="1">
        <v>2100</v>
      </c>
      <c r="I39" s="1">
        <v>0</v>
      </c>
      <c r="J39" s="11" t="s">
        <v>218</v>
      </c>
      <c r="K39" s="25" t="s">
        <v>109</v>
      </c>
      <c r="L39" s="26"/>
      <c r="M39" s="26"/>
    </row>
    <row r="40" spans="1:13" ht="25.2" customHeight="1" x14ac:dyDescent="0.3">
      <c r="A40" s="6" t="s">
        <v>198</v>
      </c>
      <c r="B40" s="10" t="s">
        <v>219</v>
      </c>
      <c r="C40" s="7" t="s">
        <v>14</v>
      </c>
      <c r="D40" s="10" t="s">
        <v>220</v>
      </c>
      <c r="E40" s="8" t="s">
        <v>201</v>
      </c>
      <c r="F40" s="8" t="s">
        <v>114</v>
      </c>
      <c r="G40" s="8" t="s">
        <v>202</v>
      </c>
      <c r="H40" s="1">
        <v>2100</v>
      </c>
      <c r="I40" s="1">
        <v>0</v>
      </c>
      <c r="J40" s="11" t="s">
        <v>221</v>
      </c>
      <c r="K40" s="25" t="s">
        <v>109</v>
      </c>
      <c r="L40" s="26"/>
      <c r="M40" s="26"/>
    </row>
    <row r="41" spans="1:13" ht="27.6" x14ac:dyDescent="0.3">
      <c r="A41" s="6" t="s">
        <v>198</v>
      </c>
      <c r="B41" s="10" t="s">
        <v>222</v>
      </c>
      <c r="C41" s="7" t="s">
        <v>14</v>
      </c>
      <c r="D41" s="10" t="s">
        <v>223</v>
      </c>
      <c r="E41" s="8" t="s">
        <v>201</v>
      </c>
      <c r="F41" s="8" t="s">
        <v>114</v>
      </c>
      <c r="G41" s="8" t="s">
        <v>202</v>
      </c>
      <c r="H41" s="1">
        <v>2100</v>
      </c>
      <c r="I41" s="1">
        <v>0</v>
      </c>
      <c r="J41" s="11" t="s">
        <v>224</v>
      </c>
      <c r="K41" s="25" t="s">
        <v>109</v>
      </c>
      <c r="L41" s="26"/>
      <c r="M41" s="26"/>
    </row>
    <row r="42" spans="1:13" ht="27.6" x14ac:dyDescent="0.3">
      <c r="A42" s="6" t="s">
        <v>198</v>
      </c>
      <c r="B42" s="10" t="s">
        <v>225</v>
      </c>
      <c r="C42" s="7" t="s">
        <v>14</v>
      </c>
      <c r="D42" s="10" t="s">
        <v>226</v>
      </c>
      <c r="E42" s="8" t="s">
        <v>201</v>
      </c>
      <c r="F42" s="8" t="s">
        <v>114</v>
      </c>
      <c r="G42" s="8" t="s">
        <v>202</v>
      </c>
      <c r="H42" s="1">
        <v>2100</v>
      </c>
      <c r="I42" s="1">
        <v>0</v>
      </c>
      <c r="J42" s="11" t="s">
        <v>227</v>
      </c>
      <c r="K42" s="25" t="s">
        <v>109</v>
      </c>
      <c r="L42" s="26"/>
      <c r="M42" s="26"/>
    </row>
    <row r="43" spans="1:13" ht="27.6" x14ac:dyDescent="0.3">
      <c r="A43" s="6" t="s">
        <v>198</v>
      </c>
      <c r="B43" s="10" t="s">
        <v>228</v>
      </c>
      <c r="C43" s="7" t="s">
        <v>14</v>
      </c>
      <c r="D43" s="10" t="s">
        <v>229</v>
      </c>
      <c r="E43" s="8" t="s">
        <v>201</v>
      </c>
      <c r="F43" s="8" t="s">
        <v>114</v>
      </c>
      <c r="G43" s="8" t="s">
        <v>202</v>
      </c>
      <c r="H43" s="1">
        <v>2100</v>
      </c>
      <c r="I43" s="1">
        <v>0</v>
      </c>
      <c r="J43" s="11" t="s">
        <v>230</v>
      </c>
      <c r="K43" s="25" t="s">
        <v>109</v>
      </c>
      <c r="L43" s="26"/>
      <c r="M43" s="26"/>
    </row>
    <row r="44" spans="1:13" ht="27.6" x14ac:dyDescent="0.3">
      <c r="A44" s="6" t="s">
        <v>198</v>
      </c>
      <c r="B44" s="10" t="s">
        <v>231</v>
      </c>
      <c r="C44" s="7" t="s">
        <v>14</v>
      </c>
      <c r="D44" s="10" t="s">
        <v>226</v>
      </c>
      <c r="E44" s="8" t="s">
        <v>201</v>
      </c>
      <c r="F44" s="8" t="s">
        <v>114</v>
      </c>
      <c r="G44" s="8" t="s">
        <v>202</v>
      </c>
      <c r="H44" s="1">
        <v>2100</v>
      </c>
      <c r="I44" s="1">
        <v>0</v>
      </c>
      <c r="J44" s="11" t="s">
        <v>232</v>
      </c>
      <c r="K44" s="25" t="s">
        <v>109</v>
      </c>
      <c r="L44" s="26"/>
      <c r="M44" s="26"/>
    </row>
    <row r="45" spans="1:13" ht="27.6" x14ac:dyDescent="0.3">
      <c r="A45" s="6" t="s">
        <v>198</v>
      </c>
      <c r="B45" s="10" t="s">
        <v>233</v>
      </c>
      <c r="C45" s="7" t="s">
        <v>14</v>
      </c>
      <c r="D45" s="10" t="s">
        <v>234</v>
      </c>
      <c r="E45" s="8" t="s">
        <v>201</v>
      </c>
      <c r="F45" s="8" t="s">
        <v>114</v>
      </c>
      <c r="G45" s="8" t="s">
        <v>202</v>
      </c>
      <c r="H45" s="1">
        <v>2100</v>
      </c>
      <c r="I45" s="1">
        <v>0</v>
      </c>
      <c r="J45" s="11" t="s">
        <v>235</v>
      </c>
      <c r="K45" s="25" t="s">
        <v>109</v>
      </c>
      <c r="L45" s="26"/>
      <c r="M45" s="26"/>
    </row>
    <row r="46" spans="1:13" ht="27.6" x14ac:dyDescent="0.3">
      <c r="A46" s="6" t="s">
        <v>198</v>
      </c>
      <c r="B46" s="10" t="s">
        <v>236</v>
      </c>
      <c r="C46" s="7" t="s">
        <v>14</v>
      </c>
      <c r="D46" s="10" t="s">
        <v>237</v>
      </c>
      <c r="E46" s="8" t="s">
        <v>201</v>
      </c>
      <c r="F46" s="8" t="s">
        <v>114</v>
      </c>
      <c r="G46" s="8" t="s">
        <v>202</v>
      </c>
      <c r="H46" s="1">
        <v>2100</v>
      </c>
      <c r="I46" s="1">
        <v>0</v>
      </c>
      <c r="J46" s="11" t="s">
        <v>238</v>
      </c>
      <c r="K46" s="25" t="s">
        <v>109</v>
      </c>
      <c r="L46" s="26"/>
      <c r="M46" s="26"/>
    </row>
    <row r="47" spans="1:13" ht="27.6" x14ac:dyDescent="0.3">
      <c r="A47" s="6" t="s">
        <v>198</v>
      </c>
      <c r="B47" s="10" t="s">
        <v>239</v>
      </c>
      <c r="C47" s="7" t="s">
        <v>14</v>
      </c>
      <c r="D47" s="10" t="s">
        <v>240</v>
      </c>
      <c r="E47" s="8" t="s">
        <v>201</v>
      </c>
      <c r="F47" s="8" t="s">
        <v>114</v>
      </c>
      <c r="G47" s="8" t="s">
        <v>202</v>
      </c>
      <c r="H47" s="1">
        <v>2100</v>
      </c>
      <c r="I47" s="1">
        <v>0</v>
      </c>
      <c r="J47" s="11" t="s">
        <v>241</v>
      </c>
      <c r="K47" s="25" t="s">
        <v>109</v>
      </c>
      <c r="L47" s="26"/>
      <c r="M47" s="26"/>
    </row>
    <row r="48" spans="1:13" ht="27.6" x14ac:dyDescent="0.3">
      <c r="A48" s="6" t="s">
        <v>198</v>
      </c>
      <c r="B48" s="10" t="s">
        <v>242</v>
      </c>
      <c r="C48" s="7" t="s">
        <v>14</v>
      </c>
      <c r="D48" s="10" t="s">
        <v>243</v>
      </c>
      <c r="E48" s="8" t="s">
        <v>201</v>
      </c>
      <c r="F48" s="8" t="s">
        <v>114</v>
      </c>
      <c r="G48" s="8" t="s">
        <v>202</v>
      </c>
      <c r="H48" s="1">
        <v>2100</v>
      </c>
      <c r="I48" s="1">
        <v>0</v>
      </c>
      <c r="J48" s="11" t="s">
        <v>244</v>
      </c>
      <c r="K48" s="25" t="s">
        <v>109</v>
      </c>
      <c r="L48" s="26"/>
      <c r="M48" s="26"/>
    </row>
    <row r="49" spans="1:13" ht="27.6" x14ac:dyDescent="0.3">
      <c r="A49" s="6" t="s">
        <v>198</v>
      </c>
      <c r="B49" s="10" t="s">
        <v>245</v>
      </c>
      <c r="C49" s="7" t="s">
        <v>14</v>
      </c>
      <c r="D49" s="10" t="s">
        <v>246</v>
      </c>
      <c r="E49" s="8" t="s">
        <v>201</v>
      </c>
      <c r="F49" s="8" t="s">
        <v>114</v>
      </c>
      <c r="G49" s="8" t="s">
        <v>202</v>
      </c>
      <c r="H49" s="1">
        <v>2100</v>
      </c>
      <c r="I49" s="1">
        <v>0</v>
      </c>
      <c r="J49" s="11" t="s">
        <v>247</v>
      </c>
      <c r="K49" s="25" t="s">
        <v>109</v>
      </c>
      <c r="L49" s="26"/>
      <c r="M49" s="26"/>
    </row>
    <row r="50" spans="1:13" ht="27.6" x14ac:dyDescent="0.3">
      <c r="A50" s="6" t="s">
        <v>198</v>
      </c>
      <c r="B50" s="10" t="s">
        <v>248</v>
      </c>
      <c r="C50" s="7" t="s">
        <v>14</v>
      </c>
      <c r="D50" s="10" t="s">
        <v>240</v>
      </c>
      <c r="E50" s="8" t="s">
        <v>201</v>
      </c>
      <c r="F50" s="8" t="s">
        <v>114</v>
      </c>
      <c r="G50" s="8" t="s">
        <v>202</v>
      </c>
      <c r="H50" s="1">
        <v>2100</v>
      </c>
      <c r="I50" s="1">
        <v>0</v>
      </c>
      <c r="J50" s="11" t="s">
        <v>249</v>
      </c>
      <c r="K50" s="25" t="s">
        <v>109</v>
      </c>
      <c r="L50" s="26"/>
      <c r="M50" s="26"/>
    </row>
    <row r="51" spans="1:13" ht="27.6" x14ac:dyDescent="0.3">
      <c r="A51" s="6" t="s">
        <v>198</v>
      </c>
      <c r="B51" s="10" t="s">
        <v>250</v>
      </c>
      <c r="C51" s="7" t="s">
        <v>14</v>
      </c>
      <c r="D51" s="10" t="s">
        <v>251</v>
      </c>
      <c r="E51" s="8" t="s">
        <v>201</v>
      </c>
      <c r="F51" s="8" t="s">
        <v>114</v>
      </c>
      <c r="G51" s="8" t="s">
        <v>202</v>
      </c>
      <c r="H51" s="1">
        <v>2100</v>
      </c>
      <c r="I51" s="1">
        <v>0</v>
      </c>
      <c r="J51" s="11" t="s">
        <v>252</v>
      </c>
      <c r="K51" s="25" t="s">
        <v>109</v>
      </c>
      <c r="L51" s="26"/>
      <c r="M51" s="26"/>
    </row>
    <row r="52" spans="1:13" ht="27.6" x14ac:dyDescent="0.3">
      <c r="A52" s="6" t="s">
        <v>198</v>
      </c>
      <c r="B52" s="10" t="s">
        <v>253</v>
      </c>
      <c r="C52" s="7" t="s">
        <v>14</v>
      </c>
      <c r="D52" s="10" t="s">
        <v>254</v>
      </c>
      <c r="E52" s="8" t="s">
        <v>201</v>
      </c>
      <c r="F52" s="8" t="s">
        <v>114</v>
      </c>
      <c r="G52" s="8" t="s">
        <v>202</v>
      </c>
      <c r="H52" s="1">
        <v>2100</v>
      </c>
      <c r="I52" s="1">
        <v>0</v>
      </c>
      <c r="J52" s="11" t="s">
        <v>255</v>
      </c>
      <c r="K52" s="25" t="s">
        <v>109</v>
      </c>
      <c r="L52" s="26"/>
      <c r="M52" s="26"/>
    </row>
    <row r="53" spans="1:13" ht="27.6" x14ac:dyDescent="0.3">
      <c r="A53" s="6" t="s">
        <v>198</v>
      </c>
      <c r="B53" s="10" t="s">
        <v>256</v>
      </c>
      <c r="C53" s="7" t="s">
        <v>14</v>
      </c>
      <c r="D53" s="10" t="s">
        <v>257</v>
      </c>
      <c r="E53" s="8" t="s">
        <v>201</v>
      </c>
      <c r="F53" s="8" t="s">
        <v>114</v>
      </c>
      <c r="G53" s="8" t="s">
        <v>202</v>
      </c>
      <c r="H53" s="1">
        <v>2100</v>
      </c>
      <c r="I53" s="1">
        <v>0</v>
      </c>
      <c r="J53" s="11" t="s">
        <v>258</v>
      </c>
      <c r="K53" s="25" t="s">
        <v>109</v>
      </c>
      <c r="L53" s="26"/>
      <c r="M53" s="26"/>
    </row>
    <row r="54" spans="1:13" ht="27.6" x14ac:dyDescent="0.3">
      <c r="A54" s="6" t="s">
        <v>198</v>
      </c>
      <c r="B54" s="10" t="s">
        <v>259</v>
      </c>
      <c r="C54" s="7" t="s">
        <v>14</v>
      </c>
      <c r="D54" s="10" t="s">
        <v>260</v>
      </c>
      <c r="E54" s="8" t="s">
        <v>201</v>
      </c>
      <c r="F54" s="8" t="s">
        <v>114</v>
      </c>
      <c r="G54" s="8" t="s">
        <v>202</v>
      </c>
      <c r="H54" s="1">
        <v>2100</v>
      </c>
      <c r="I54" s="1">
        <v>0</v>
      </c>
      <c r="J54" s="11" t="s">
        <v>261</v>
      </c>
      <c r="K54" s="25" t="s">
        <v>109</v>
      </c>
      <c r="L54" s="26"/>
      <c r="M54" s="26"/>
    </row>
    <row r="55" spans="1:13" ht="27.6" x14ac:dyDescent="0.3">
      <c r="A55" s="6" t="s">
        <v>262</v>
      </c>
      <c r="B55" s="10" t="s">
        <v>263</v>
      </c>
      <c r="C55" s="7" t="s">
        <v>14</v>
      </c>
      <c r="D55" s="10" t="s">
        <v>264</v>
      </c>
      <c r="E55" s="8" t="s">
        <v>265</v>
      </c>
      <c r="F55" s="8" t="s">
        <v>114</v>
      </c>
      <c r="G55" s="8" t="s">
        <v>202</v>
      </c>
      <c r="H55" s="1">
        <v>2100</v>
      </c>
      <c r="I55" s="1">
        <v>0</v>
      </c>
      <c r="J55" s="11" t="s">
        <v>266</v>
      </c>
      <c r="K55" s="25" t="s">
        <v>109</v>
      </c>
      <c r="L55" s="26"/>
      <c r="M55" s="26"/>
    </row>
    <row r="56" spans="1:13" ht="27.6" x14ac:dyDescent="0.3">
      <c r="A56" s="6" t="s">
        <v>262</v>
      </c>
      <c r="B56" s="10" t="s">
        <v>267</v>
      </c>
      <c r="C56" s="7" t="s">
        <v>14</v>
      </c>
      <c r="D56" s="10" t="s">
        <v>268</v>
      </c>
      <c r="E56" s="8" t="s">
        <v>265</v>
      </c>
      <c r="F56" s="8" t="s">
        <v>114</v>
      </c>
      <c r="G56" s="8" t="s">
        <v>202</v>
      </c>
      <c r="H56" s="1">
        <v>2100</v>
      </c>
      <c r="I56" s="1">
        <v>0</v>
      </c>
      <c r="J56" s="11" t="s">
        <v>269</v>
      </c>
      <c r="K56" s="25" t="s">
        <v>109</v>
      </c>
      <c r="L56" s="26"/>
      <c r="M56" s="26"/>
    </row>
    <row r="57" spans="1:13" ht="27.6" x14ac:dyDescent="0.3">
      <c r="A57" s="6" t="s">
        <v>262</v>
      </c>
      <c r="B57" s="10" t="s">
        <v>270</v>
      </c>
      <c r="C57" s="7" t="s">
        <v>14</v>
      </c>
      <c r="D57" s="10" t="s">
        <v>271</v>
      </c>
      <c r="E57" s="8" t="s">
        <v>265</v>
      </c>
      <c r="F57" s="8" t="s">
        <v>114</v>
      </c>
      <c r="G57" s="8" t="s">
        <v>202</v>
      </c>
      <c r="H57" s="1">
        <v>2100</v>
      </c>
      <c r="I57" s="1">
        <v>0</v>
      </c>
      <c r="J57" s="11" t="s">
        <v>272</v>
      </c>
      <c r="K57" s="25" t="s">
        <v>109</v>
      </c>
      <c r="L57" s="26"/>
      <c r="M57" s="26"/>
    </row>
    <row r="58" spans="1:13" ht="27.6" x14ac:dyDescent="0.3">
      <c r="A58" s="6" t="s">
        <v>262</v>
      </c>
      <c r="B58" s="10" t="s">
        <v>273</v>
      </c>
      <c r="C58" s="7" t="s">
        <v>14</v>
      </c>
      <c r="D58" s="10" t="s">
        <v>264</v>
      </c>
      <c r="E58" s="8" t="s">
        <v>265</v>
      </c>
      <c r="F58" s="8" t="s">
        <v>114</v>
      </c>
      <c r="G58" s="8" t="s">
        <v>202</v>
      </c>
      <c r="H58" s="1">
        <v>2100</v>
      </c>
      <c r="I58" s="1">
        <v>0</v>
      </c>
      <c r="J58" s="11" t="s">
        <v>274</v>
      </c>
      <c r="K58" s="25" t="s">
        <v>109</v>
      </c>
      <c r="L58" s="26"/>
      <c r="M58" s="26"/>
    </row>
    <row r="59" spans="1:13" ht="27.6" x14ac:dyDescent="0.3">
      <c r="A59" s="6" t="s">
        <v>262</v>
      </c>
      <c r="B59" s="10" t="s">
        <v>275</v>
      </c>
      <c r="C59" s="7" t="s">
        <v>14</v>
      </c>
      <c r="D59" s="10" t="s">
        <v>276</v>
      </c>
      <c r="E59" s="8" t="s">
        <v>265</v>
      </c>
      <c r="F59" s="8" t="s">
        <v>114</v>
      </c>
      <c r="G59" s="8" t="s">
        <v>202</v>
      </c>
      <c r="H59" s="1">
        <v>2100</v>
      </c>
      <c r="I59" s="1">
        <v>0</v>
      </c>
      <c r="J59" s="11" t="s">
        <v>277</v>
      </c>
      <c r="K59" s="25" t="s">
        <v>109</v>
      </c>
      <c r="L59" s="26"/>
      <c r="M59" s="26"/>
    </row>
    <row r="60" spans="1:13" ht="27.6" x14ac:dyDescent="0.3">
      <c r="A60" s="6" t="s">
        <v>262</v>
      </c>
      <c r="B60" s="10" t="s">
        <v>278</v>
      </c>
      <c r="C60" s="7" t="s">
        <v>14</v>
      </c>
      <c r="D60" s="10" t="s">
        <v>279</v>
      </c>
      <c r="E60" s="8" t="s">
        <v>265</v>
      </c>
      <c r="F60" s="8" t="s">
        <v>114</v>
      </c>
      <c r="G60" s="8" t="s">
        <v>202</v>
      </c>
      <c r="H60" s="1">
        <v>2100</v>
      </c>
      <c r="I60" s="1">
        <v>0</v>
      </c>
      <c r="J60" s="11" t="s">
        <v>280</v>
      </c>
      <c r="K60" s="25" t="s">
        <v>109</v>
      </c>
      <c r="L60" s="26"/>
      <c r="M60" s="26"/>
    </row>
    <row r="61" spans="1:13" ht="27.6" x14ac:dyDescent="0.3">
      <c r="A61" s="6" t="s">
        <v>262</v>
      </c>
      <c r="B61" s="10" t="s">
        <v>281</v>
      </c>
      <c r="C61" s="7" t="s">
        <v>14</v>
      </c>
      <c r="D61" s="10" t="s">
        <v>282</v>
      </c>
      <c r="E61" s="8" t="s">
        <v>265</v>
      </c>
      <c r="F61" s="8" t="s">
        <v>114</v>
      </c>
      <c r="G61" s="8" t="s">
        <v>202</v>
      </c>
      <c r="H61" s="1">
        <v>2100</v>
      </c>
      <c r="I61" s="1">
        <v>0</v>
      </c>
      <c r="J61" s="11" t="s">
        <v>283</v>
      </c>
      <c r="K61" s="25" t="s">
        <v>109</v>
      </c>
      <c r="L61" s="26"/>
      <c r="M61" s="26"/>
    </row>
    <row r="62" spans="1:13" ht="27.6" x14ac:dyDescent="0.3">
      <c r="A62" s="6" t="s">
        <v>262</v>
      </c>
      <c r="B62" s="10" t="s">
        <v>284</v>
      </c>
      <c r="C62" s="7" t="s">
        <v>14</v>
      </c>
      <c r="D62" s="10" t="s">
        <v>285</v>
      </c>
      <c r="E62" s="8" t="s">
        <v>265</v>
      </c>
      <c r="F62" s="8" t="s">
        <v>114</v>
      </c>
      <c r="G62" s="8" t="s">
        <v>202</v>
      </c>
      <c r="H62" s="1">
        <v>2100</v>
      </c>
      <c r="I62" s="1">
        <v>0</v>
      </c>
      <c r="J62" s="11" t="s">
        <v>286</v>
      </c>
      <c r="K62" s="25" t="s">
        <v>109</v>
      </c>
      <c r="L62" s="26"/>
      <c r="M62" s="26"/>
    </row>
    <row r="63" spans="1:13" ht="27.6" x14ac:dyDescent="0.3">
      <c r="A63" s="6" t="s">
        <v>262</v>
      </c>
      <c r="B63" s="10" t="s">
        <v>287</v>
      </c>
      <c r="C63" s="7" t="s">
        <v>14</v>
      </c>
      <c r="D63" s="10" t="s">
        <v>288</v>
      </c>
      <c r="E63" s="8" t="s">
        <v>265</v>
      </c>
      <c r="F63" s="8" t="s">
        <v>114</v>
      </c>
      <c r="G63" s="8" t="s">
        <v>202</v>
      </c>
      <c r="H63" s="1">
        <v>2100</v>
      </c>
      <c r="I63" s="1">
        <v>0</v>
      </c>
      <c r="J63" s="11" t="s">
        <v>289</v>
      </c>
      <c r="K63" s="25" t="s">
        <v>109</v>
      </c>
      <c r="L63" s="26"/>
      <c r="M63" s="26"/>
    </row>
    <row r="64" spans="1:13" ht="27.6" x14ac:dyDescent="0.3">
      <c r="A64" s="6" t="s">
        <v>262</v>
      </c>
      <c r="B64" s="10" t="s">
        <v>290</v>
      </c>
      <c r="C64" s="7" t="s">
        <v>14</v>
      </c>
      <c r="D64" s="10" t="s">
        <v>268</v>
      </c>
      <c r="E64" s="8" t="s">
        <v>265</v>
      </c>
      <c r="F64" s="8" t="s">
        <v>114</v>
      </c>
      <c r="G64" s="8" t="s">
        <v>202</v>
      </c>
      <c r="H64" s="1">
        <v>2100</v>
      </c>
      <c r="I64" s="1">
        <v>0</v>
      </c>
      <c r="J64" s="11" t="s">
        <v>291</v>
      </c>
      <c r="K64" s="25" t="s">
        <v>109</v>
      </c>
      <c r="L64" s="26"/>
      <c r="M64" s="26"/>
    </row>
    <row r="65" spans="1:13" ht="27.6" x14ac:dyDescent="0.3">
      <c r="A65" s="6" t="s">
        <v>262</v>
      </c>
      <c r="B65" s="10" t="s">
        <v>292</v>
      </c>
      <c r="C65" s="7" t="s">
        <v>14</v>
      </c>
      <c r="D65" s="10" t="s">
        <v>288</v>
      </c>
      <c r="E65" s="8" t="s">
        <v>265</v>
      </c>
      <c r="F65" s="8" t="s">
        <v>114</v>
      </c>
      <c r="G65" s="8" t="s">
        <v>202</v>
      </c>
      <c r="H65" s="1">
        <v>2100</v>
      </c>
      <c r="I65" s="1">
        <v>0</v>
      </c>
      <c r="J65" s="11" t="s">
        <v>293</v>
      </c>
      <c r="K65" s="25" t="s">
        <v>109</v>
      </c>
      <c r="L65" s="26"/>
      <c r="M65" s="26"/>
    </row>
    <row r="66" spans="1:13" ht="27.6" x14ac:dyDescent="0.3">
      <c r="A66" s="6" t="s">
        <v>262</v>
      </c>
      <c r="B66" s="10" t="s">
        <v>294</v>
      </c>
      <c r="C66" s="7" t="s">
        <v>14</v>
      </c>
      <c r="D66" s="10" t="s">
        <v>282</v>
      </c>
      <c r="E66" s="8" t="s">
        <v>265</v>
      </c>
      <c r="F66" s="8" t="s">
        <v>114</v>
      </c>
      <c r="G66" s="8" t="s">
        <v>202</v>
      </c>
      <c r="H66" s="1">
        <v>2100</v>
      </c>
      <c r="I66" s="1">
        <v>0</v>
      </c>
      <c r="J66" s="11" t="s">
        <v>295</v>
      </c>
      <c r="K66" s="25" t="s">
        <v>109</v>
      </c>
      <c r="L66" s="26"/>
      <c r="M66" s="26"/>
    </row>
    <row r="67" spans="1:13" ht="27.6" x14ac:dyDescent="0.3">
      <c r="A67" s="6" t="s">
        <v>262</v>
      </c>
      <c r="B67" s="10" t="s">
        <v>296</v>
      </c>
      <c r="C67" s="7" t="s">
        <v>14</v>
      </c>
      <c r="D67" s="10" t="s">
        <v>297</v>
      </c>
      <c r="E67" s="8" t="s">
        <v>265</v>
      </c>
      <c r="F67" s="8" t="s">
        <v>114</v>
      </c>
      <c r="G67" s="8" t="s">
        <v>202</v>
      </c>
      <c r="H67" s="1">
        <v>2100</v>
      </c>
      <c r="I67" s="1">
        <v>0</v>
      </c>
      <c r="J67" s="11" t="s">
        <v>298</v>
      </c>
      <c r="K67" s="25" t="s">
        <v>109</v>
      </c>
      <c r="L67" s="26"/>
      <c r="M67" s="26"/>
    </row>
    <row r="68" spans="1:13" ht="27.6" x14ac:dyDescent="0.3">
      <c r="A68" s="6" t="s">
        <v>262</v>
      </c>
      <c r="B68" s="10" t="s">
        <v>299</v>
      </c>
      <c r="C68" s="7" t="s">
        <v>14</v>
      </c>
      <c r="D68" s="10" t="s">
        <v>300</v>
      </c>
      <c r="E68" s="8" t="s">
        <v>265</v>
      </c>
      <c r="F68" s="8" t="s">
        <v>114</v>
      </c>
      <c r="G68" s="8" t="s">
        <v>202</v>
      </c>
      <c r="H68" s="1">
        <v>2100</v>
      </c>
      <c r="I68" s="1">
        <v>0</v>
      </c>
      <c r="J68" s="11" t="s">
        <v>301</v>
      </c>
      <c r="K68" s="25" t="s">
        <v>109</v>
      </c>
      <c r="L68" s="26"/>
      <c r="M68" s="26"/>
    </row>
    <row r="69" spans="1:13" ht="27.6" x14ac:dyDescent="0.3">
      <c r="A69" s="6" t="s">
        <v>262</v>
      </c>
      <c r="B69" s="10" t="s">
        <v>302</v>
      </c>
      <c r="C69" s="7" t="s">
        <v>14</v>
      </c>
      <c r="D69" s="10" t="s">
        <v>303</v>
      </c>
      <c r="E69" s="8" t="s">
        <v>265</v>
      </c>
      <c r="F69" s="8" t="s">
        <v>114</v>
      </c>
      <c r="G69" s="8" t="s">
        <v>202</v>
      </c>
      <c r="H69" s="1">
        <v>2100</v>
      </c>
      <c r="I69" s="1">
        <v>0</v>
      </c>
      <c r="J69" s="11" t="s">
        <v>304</v>
      </c>
      <c r="K69" s="25" t="s">
        <v>109</v>
      </c>
      <c r="L69" s="26"/>
      <c r="M69" s="26"/>
    </row>
    <row r="70" spans="1:13" ht="27.6" x14ac:dyDescent="0.3">
      <c r="A70" s="6" t="s">
        <v>262</v>
      </c>
      <c r="B70" s="10" t="s">
        <v>305</v>
      </c>
      <c r="C70" s="7" t="s">
        <v>14</v>
      </c>
      <c r="D70" s="10" t="s">
        <v>306</v>
      </c>
      <c r="E70" s="8" t="s">
        <v>265</v>
      </c>
      <c r="F70" s="8" t="s">
        <v>114</v>
      </c>
      <c r="G70" s="8" t="s">
        <v>202</v>
      </c>
      <c r="H70" s="1">
        <v>2100</v>
      </c>
      <c r="I70" s="1">
        <v>0</v>
      </c>
      <c r="J70" s="11" t="s">
        <v>307</v>
      </c>
      <c r="K70" s="25" t="s">
        <v>109</v>
      </c>
      <c r="L70" s="26"/>
      <c r="M70" s="26"/>
    </row>
    <row r="71" spans="1:13" ht="27.6" x14ac:dyDescent="0.3">
      <c r="A71" s="6" t="s">
        <v>262</v>
      </c>
      <c r="B71" s="10" t="s">
        <v>308</v>
      </c>
      <c r="C71" s="7" t="s">
        <v>14</v>
      </c>
      <c r="D71" s="10" t="s">
        <v>309</v>
      </c>
      <c r="E71" s="8" t="s">
        <v>265</v>
      </c>
      <c r="F71" s="8" t="s">
        <v>114</v>
      </c>
      <c r="G71" s="8" t="s">
        <v>202</v>
      </c>
      <c r="H71" s="1">
        <v>2100</v>
      </c>
      <c r="I71" s="1">
        <v>0</v>
      </c>
      <c r="J71" s="11" t="s">
        <v>310</v>
      </c>
      <c r="K71" s="25" t="s">
        <v>109</v>
      </c>
      <c r="L71" s="26"/>
      <c r="M71" s="26"/>
    </row>
    <row r="72" spans="1:13" ht="27.6" x14ac:dyDescent="0.3">
      <c r="A72" s="6" t="s">
        <v>262</v>
      </c>
      <c r="B72" s="10" t="s">
        <v>311</v>
      </c>
      <c r="C72" s="7" t="s">
        <v>14</v>
      </c>
      <c r="D72" s="10" t="s">
        <v>312</v>
      </c>
      <c r="E72" s="8" t="s">
        <v>265</v>
      </c>
      <c r="F72" s="8" t="s">
        <v>114</v>
      </c>
      <c r="G72" s="8" t="s">
        <v>202</v>
      </c>
      <c r="H72" s="1">
        <v>2100</v>
      </c>
      <c r="I72" s="1">
        <v>0</v>
      </c>
      <c r="J72" s="11" t="s">
        <v>313</v>
      </c>
      <c r="K72" s="25" t="s">
        <v>109</v>
      </c>
      <c r="L72" s="26"/>
      <c r="M72" s="26"/>
    </row>
    <row r="73" spans="1:13" ht="27.6" x14ac:dyDescent="0.3">
      <c r="A73" s="6" t="s">
        <v>262</v>
      </c>
      <c r="B73" s="10" t="s">
        <v>314</v>
      </c>
      <c r="C73" s="7" t="s">
        <v>14</v>
      </c>
      <c r="D73" s="10" t="s">
        <v>315</v>
      </c>
      <c r="E73" s="8" t="s">
        <v>265</v>
      </c>
      <c r="F73" s="8" t="s">
        <v>114</v>
      </c>
      <c r="G73" s="8" t="s">
        <v>202</v>
      </c>
      <c r="H73" s="1">
        <v>2100</v>
      </c>
      <c r="I73" s="1">
        <v>0</v>
      </c>
      <c r="J73" s="11" t="s">
        <v>316</v>
      </c>
      <c r="K73" s="25" t="s">
        <v>109</v>
      </c>
      <c r="L73" s="26"/>
      <c r="M73" s="26"/>
    </row>
    <row r="74" spans="1:13" ht="27.6" x14ac:dyDescent="0.3">
      <c r="A74" s="6" t="s">
        <v>262</v>
      </c>
      <c r="B74" s="10" t="s">
        <v>317</v>
      </c>
      <c r="C74" s="7" t="s">
        <v>14</v>
      </c>
      <c r="D74" s="10" t="s">
        <v>318</v>
      </c>
      <c r="E74" s="8" t="s">
        <v>265</v>
      </c>
      <c r="F74" s="8" t="s">
        <v>114</v>
      </c>
      <c r="G74" s="8" t="s">
        <v>202</v>
      </c>
      <c r="H74" s="1">
        <v>2100</v>
      </c>
      <c r="I74" s="1">
        <v>0</v>
      </c>
      <c r="J74" s="11" t="s">
        <v>319</v>
      </c>
      <c r="K74" s="25" t="s">
        <v>109</v>
      </c>
      <c r="L74" s="26"/>
      <c r="M74" s="26"/>
    </row>
    <row r="75" spans="1:13" ht="27.6" x14ac:dyDescent="0.3">
      <c r="A75" s="6" t="s">
        <v>262</v>
      </c>
      <c r="B75" s="10" t="s">
        <v>320</v>
      </c>
      <c r="C75" s="7" t="s">
        <v>14</v>
      </c>
      <c r="D75" s="10" t="s">
        <v>321</v>
      </c>
      <c r="E75" s="8" t="s">
        <v>265</v>
      </c>
      <c r="F75" s="8" t="s">
        <v>114</v>
      </c>
      <c r="G75" s="8" t="s">
        <v>202</v>
      </c>
      <c r="H75" s="1">
        <v>2100</v>
      </c>
      <c r="I75" s="1">
        <v>0</v>
      </c>
      <c r="J75" s="11" t="s">
        <v>322</v>
      </c>
      <c r="K75" s="25" t="s">
        <v>109</v>
      </c>
      <c r="L75" s="26"/>
      <c r="M75" s="26"/>
    </row>
    <row r="76" spans="1:13" ht="27.6" x14ac:dyDescent="0.3">
      <c r="A76" s="18" t="s">
        <v>323</v>
      </c>
      <c r="B76" s="6" t="s">
        <v>324</v>
      </c>
      <c r="C76" s="7" t="s">
        <v>14</v>
      </c>
      <c r="D76" s="8" t="s">
        <v>325</v>
      </c>
      <c r="E76" s="8" t="s">
        <v>326</v>
      </c>
      <c r="F76" s="8" t="s">
        <v>327</v>
      </c>
      <c r="G76" s="8" t="s">
        <v>328</v>
      </c>
      <c r="H76" s="1">
        <v>55000</v>
      </c>
      <c r="I76" s="1">
        <f>39466.66+6673.33</f>
        <v>46139.990000000005</v>
      </c>
      <c r="J76" s="11" t="s">
        <v>329</v>
      </c>
      <c r="K76" s="11" t="s">
        <v>20</v>
      </c>
      <c r="L76" s="26"/>
      <c r="M76" s="26"/>
    </row>
    <row r="77" spans="1:13" ht="27.6" x14ac:dyDescent="0.3">
      <c r="A77" s="18" t="s">
        <v>330</v>
      </c>
      <c r="B77" s="6" t="s">
        <v>331</v>
      </c>
      <c r="C77" s="7" t="s">
        <v>14</v>
      </c>
      <c r="D77" s="8" t="s">
        <v>132</v>
      </c>
      <c r="E77" s="8" t="s">
        <v>332</v>
      </c>
      <c r="F77" s="8" t="s">
        <v>333</v>
      </c>
      <c r="G77" s="8" t="s">
        <v>149</v>
      </c>
      <c r="H77" s="1">
        <v>85000</v>
      </c>
      <c r="I77" s="1">
        <v>85000</v>
      </c>
      <c r="J77" s="11" t="s">
        <v>334</v>
      </c>
      <c r="K77" s="11" t="s">
        <v>20</v>
      </c>
      <c r="L77" s="26"/>
      <c r="M77" s="26"/>
    </row>
    <row r="78" spans="1:13" x14ac:dyDescent="0.3">
      <c r="A78" s="18" t="s">
        <v>207</v>
      </c>
      <c r="B78" s="6" t="s">
        <v>335</v>
      </c>
      <c r="C78" s="7" t="s">
        <v>14</v>
      </c>
      <c r="D78" s="8" t="s">
        <v>336</v>
      </c>
      <c r="E78" s="8" t="s">
        <v>337</v>
      </c>
      <c r="F78" s="8" t="s">
        <v>338</v>
      </c>
      <c r="G78" s="8" t="s">
        <v>339</v>
      </c>
      <c r="H78" s="1">
        <v>2700</v>
      </c>
      <c r="I78" s="1">
        <v>2700</v>
      </c>
      <c r="J78" s="11" t="s">
        <v>340</v>
      </c>
      <c r="K78" s="11" t="s">
        <v>20</v>
      </c>
      <c r="L78" s="11" t="s">
        <v>341</v>
      </c>
      <c r="M78" s="26" t="s">
        <v>144</v>
      </c>
    </row>
    <row r="79" spans="1:13" ht="27.6" x14ac:dyDescent="0.3">
      <c r="A79" s="18" t="s">
        <v>342</v>
      </c>
      <c r="B79" s="6" t="s">
        <v>343</v>
      </c>
      <c r="C79" s="7" t="s">
        <v>14</v>
      </c>
      <c r="D79" s="8" t="s">
        <v>344</v>
      </c>
      <c r="E79" s="8" t="s">
        <v>345</v>
      </c>
      <c r="F79" s="8" t="s">
        <v>346</v>
      </c>
      <c r="G79" s="8" t="s">
        <v>347</v>
      </c>
      <c r="H79" s="1">
        <v>52500</v>
      </c>
      <c r="I79" s="1">
        <v>52500</v>
      </c>
      <c r="J79" s="11" t="s">
        <v>348</v>
      </c>
      <c r="K79" s="11" t="s">
        <v>20</v>
      </c>
      <c r="L79" s="11" t="s">
        <v>130</v>
      </c>
      <c r="M79" s="11" t="s">
        <v>130</v>
      </c>
    </row>
    <row r="80" spans="1:13" x14ac:dyDescent="0.3">
      <c r="A80" s="18" t="s">
        <v>219</v>
      </c>
      <c r="B80" s="6" t="s">
        <v>349</v>
      </c>
      <c r="C80" s="7" t="s">
        <v>14</v>
      </c>
      <c r="D80" s="8" t="s">
        <v>350</v>
      </c>
      <c r="E80" s="8" t="s">
        <v>351</v>
      </c>
      <c r="F80" s="8" t="s">
        <v>352</v>
      </c>
      <c r="G80" s="8" t="s">
        <v>160</v>
      </c>
      <c r="H80" s="1">
        <v>3080</v>
      </c>
      <c r="I80" s="1">
        <v>3080</v>
      </c>
      <c r="J80" s="11" t="s">
        <v>353</v>
      </c>
      <c r="K80" s="11" t="s">
        <v>20</v>
      </c>
      <c r="L80" s="26"/>
      <c r="M80" s="26"/>
    </row>
    <row r="81" spans="1:13" x14ac:dyDescent="0.3">
      <c r="A81" s="18" t="s">
        <v>245</v>
      </c>
      <c r="B81" s="6" t="s">
        <v>354</v>
      </c>
      <c r="C81" s="7" t="s">
        <v>14</v>
      </c>
      <c r="D81" s="8" t="s">
        <v>163</v>
      </c>
      <c r="E81" s="8" t="s">
        <v>355</v>
      </c>
      <c r="F81" s="8" t="s">
        <v>356</v>
      </c>
      <c r="G81" s="8" t="s">
        <v>357</v>
      </c>
      <c r="H81" s="1">
        <v>3500</v>
      </c>
      <c r="I81" s="1">
        <v>3493</v>
      </c>
      <c r="J81" s="11" t="s">
        <v>358</v>
      </c>
      <c r="K81" s="11" t="s">
        <v>20</v>
      </c>
      <c r="L81" s="26"/>
      <c r="M81" s="26"/>
    </row>
    <row r="82" spans="1:13" x14ac:dyDescent="0.3">
      <c r="A82" s="18" t="s">
        <v>248</v>
      </c>
      <c r="B82" s="6" t="s">
        <v>359</v>
      </c>
      <c r="C82" s="7" t="s">
        <v>14</v>
      </c>
      <c r="D82" s="8" t="s">
        <v>360</v>
      </c>
      <c r="E82" s="8" t="s">
        <v>361</v>
      </c>
      <c r="F82" s="8" t="s">
        <v>362</v>
      </c>
      <c r="G82" s="8" t="s">
        <v>160</v>
      </c>
      <c r="H82" s="1">
        <v>3900</v>
      </c>
      <c r="I82" s="1">
        <v>3900</v>
      </c>
      <c r="J82" s="2" t="s">
        <v>363</v>
      </c>
      <c r="K82" s="11" t="s">
        <v>20</v>
      </c>
      <c r="L82" s="26"/>
      <c r="M82" s="26"/>
    </row>
    <row r="83" spans="1:13" x14ac:dyDescent="0.3">
      <c r="A83" s="18" t="s">
        <v>256</v>
      </c>
      <c r="B83" s="6" t="s">
        <v>364</v>
      </c>
      <c r="C83" s="7" t="s">
        <v>14</v>
      </c>
      <c r="D83" s="8" t="s">
        <v>365</v>
      </c>
      <c r="E83" s="8" t="s">
        <v>366</v>
      </c>
      <c r="F83" s="8" t="s">
        <v>367</v>
      </c>
      <c r="G83" s="8" t="s">
        <v>160</v>
      </c>
      <c r="H83" s="1">
        <v>278.89999999999998</v>
      </c>
      <c r="I83" s="1">
        <v>278.89999999999998</v>
      </c>
      <c r="J83" s="2" t="s">
        <v>368</v>
      </c>
      <c r="K83" s="26"/>
      <c r="L83" s="26"/>
      <c r="M83" s="26"/>
    </row>
    <row r="84" spans="1:13" x14ac:dyDescent="0.3">
      <c r="A84" s="18" t="s">
        <v>253</v>
      </c>
      <c r="B84" s="6" t="s">
        <v>369</v>
      </c>
      <c r="C84" s="7" t="s">
        <v>14</v>
      </c>
      <c r="D84" s="8" t="s">
        <v>370</v>
      </c>
      <c r="E84" s="8" t="s">
        <v>371</v>
      </c>
      <c r="F84" s="8" t="s">
        <v>367</v>
      </c>
      <c r="G84" s="8" t="s">
        <v>160</v>
      </c>
      <c r="H84" s="1">
        <v>495.36</v>
      </c>
      <c r="I84" s="1">
        <v>495.36</v>
      </c>
      <c r="J84" s="11" t="s">
        <v>372</v>
      </c>
      <c r="K84" s="26"/>
      <c r="L84" s="26"/>
      <c r="M84" s="26"/>
    </row>
    <row r="85" spans="1:13" ht="16.05" customHeight="1" x14ac:dyDescent="0.3">
      <c r="A85" s="18" t="s">
        <v>263</v>
      </c>
      <c r="B85" s="10" t="s">
        <v>373</v>
      </c>
      <c r="C85" s="7" t="s">
        <v>14</v>
      </c>
      <c r="D85" s="8" t="str">
        <f>VLOOKUP(A:A,[1]Procedure2024!E:J,6,FALSE)</f>
        <v>Pignatelli Andrea</v>
      </c>
      <c r="E85" s="8" t="str">
        <f>VLOOKUP(A:A,[1]Procedure2024!E:H,4,FALSE)</f>
        <v>NODES / Prestazione d'opera - Parere in materia di GBER Aiuti ai Poli di Innovazione</v>
      </c>
      <c r="F85" s="8" t="str">
        <f>VLOOKUP(A:A,[1]Procedure2024!E:M,9,FALSE)</f>
        <v>Prestaz.d'opera</v>
      </c>
      <c r="G85" s="8" t="s">
        <v>347</v>
      </c>
      <c r="H85" s="1">
        <f>VLOOKUP(A:A,[1]Procedure2024!E:L,8,FALSE)</f>
        <v>9583.7872000000007</v>
      </c>
      <c r="I85" s="1">
        <v>9583.7900000000009</v>
      </c>
      <c r="J85" s="11" t="s">
        <v>374</v>
      </c>
      <c r="K85" s="26"/>
      <c r="L85" s="26"/>
      <c r="M85" s="26"/>
    </row>
    <row r="86" spans="1:13" ht="24" customHeight="1" x14ac:dyDescent="0.3">
      <c r="A86" s="30" t="s">
        <v>375</v>
      </c>
      <c r="B86" s="10" t="s">
        <v>376</v>
      </c>
      <c r="C86" s="7" t="s">
        <v>14</v>
      </c>
      <c r="D86" s="8" t="s">
        <v>377</v>
      </c>
      <c r="E86" s="7" t="s">
        <v>378</v>
      </c>
      <c r="F86" s="31" t="s">
        <v>379</v>
      </c>
      <c r="G86" s="8" t="s">
        <v>62</v>
      </c>
      <c r="H86" s="32">
        <v>1500</v>
      </c>
      <c r="I86" s="1">
        <f>375.02+66.83</f>
        <v>441.84999999999997</v>
      </c>
      <c r="J86" s="33" t="s">
        <v>376</v>
      </c>
      <c r="K86" s="1"/>
      <c r="L86" s="26"/>
      <c r="M86" s="26"/>
    </row>
    <row r="87" spans="1:13" x14ac:dyDescent="0.3">
      <c r="A87" s="18" t="s">
        <v>273</v>
      </c>
      <c r="B87" s="10" t="s">
        <v>380</v>
      </c>
      <c r="C87" s="7" t="s">
        <v>14</v>
      </c>
      <c r="D87" s="8" t="s">
        <v>381</v>
      </c>
      <c r="E87" s="7" t="s">
        <v>382</v>
      </c>
      <c r="F87" s="31" t="s">
        <v>367</v>
      </c>
      <c r="G87" s="8" t="s">
        <v>160</v>
      </c>
      <c r="H87" s="32">
        <v>297.54000000000002</v>
      </c>
      <c r="I87" s="1">
        <f>+H87</f>
        <v>297.54000000000002</v>
      </c>
      <c r="J87" s="33" t="s">
        <v>380</v>
      </c>
      <c r="K87" s="11"/>
      <c r="L87" s="26"/>
      <c r="M87" s="26"/>
    </row>
    <row r="88" spans="1:13" x14ac:dyDescent="0.3">
      <c r="A88" s="18" t="s">
        <v>278</v>
      </c>
      <c r="B88" s="10" t="s">
        <v>383</v>
      </c>
      <c r="C88" s="7" t="s">
        <v>14</v>
      </c>
      <c r="D88" s="8" t="s">
        <v>139</v>
      </c>
      <c r="E88" s="7" t="s">
        <v>384</v>
      </c>
      <c r="F88" s="31" t="s">
        <v>385</v>
      </c>
      <c r="G88" s="8" t="s">
        <v>160</v>
      </c>
      <c r="H88" s="32">
        <f>3000*1.03</f>
        <v>3090</v>
      </c>
      <c r="I88" s="1">
        <f>+H88</f>
        <v>3090</v>
      </c>
      <c r="J88" s="33" t="s">
        <v>383</v>
      </c>
      <c r="K88" s="11" t="s">
        <v>386</v>
      </c>
      <c r="L88" s="11" t="s">
        <v>130</v>
      </c>
      <c r="M88" s="26" t="s">
        <v>144</v>
      </c>
    </row>
    <row r="89" spans="1:13" ht="27.6" x14ac:dyDescent="0.3">
      <c r="A89" s="18" t="s">
        <v>387</v>
      </c>
      <c r="B89" s="10" t="s">
        <v>388</v>
      </c>
      <c r="C89" s="7" t="s">
        <v>14</v>
      </c>
      <c r="D89" s="8" t="s">
        <v>23</v>
      </c>
      <c r="E89" s="7" t="s">
        <v>389</v>
      </c>
      <c r="F89" s="31" t="s">
        <v>114</v>
      </c>
      <c r="G89" s="8" t="s">
        <v>62</v>
      </c>
      <c r="H89" s="32">
        <f>((200*30)*1.15)*1.04</f>
        <v>7175.9999999999991</v>
      </c>
      <c r="I89" s="1">
        <f>6458.4+717.6</f>
        <v>7176</v>
      </c>
      <c r="J89" s="33" t="s">
        <v>388</v>
      </c>
      <c r="K89" s="26"/>
      <c r="L89" s="26"/>
      <c r="M89" s="26"/>
    </row>
    <row r="90" spans="1:13" ht="27.6" x14ac:dyDescent="0.3">
      <c r="A90" s="18" t="s">
        <v>387</v>
      </c>
      <c r="B90" s="10" t="s">
        <v>390</v>
      </c>
      <c r="C90" s="7" t="s">
        <v>14</v>
      </c>
      <c r="D90" s="8" t="s">
        <v>391</v>
      </c>
      <c r="E90" s="7" t="s">
        <v>392</v>
      </c>
      <c r="F90" s="31" t="s">
        <v>114</v>
      </c>
      <c r="G90" s="8" t="s">
        <v>62</v>
      </c>
      <c r="H90" s="32">
        <f>((300*60)*1.04)</f>
        <v>18720</v>
      </c>
      <c r="I90" s="1">
        <v>18720</v>
      </c>
      <c r="J90" s="33" t="s">
        <v>390</v>
      </c>
      <c r="K90" s="26"/>
      <c r="L90" s="26"/>
      <c r="M90" s="26"/>
    </row>
    <row r="91" spans="1:13" x14ac:dyDescent="0.3">
      <c r="A91" s="18" t="s">
        <v>393</v>
      </c>
      <c r="B91" s="10" t="s">
        <v>394</v>
      </c>
      <c r="C91" s="7" t="s">
        <v>14</v>
      </c>
      <c r="D91" s="8" t="s">
        <v>395</v>
      </c>
      <c r="E91" s="7" t="s">
        <v>396</v>
      </c>
      <c r="F91" s="31" t="s">
        <v>397</v>
      </c>
      <c r="G91" s="8" t="s">
        <v>398</v>
      </c>
      <c r="H91" s="32">
        <v>12500</v>
      </c>
      <c r="I91" s="1">
        <v>9276.7999999999993</v>
      </c>
      <c r="J91" s="33" t="s">
        <v>394</v>
      </c>
      <c r="K91" s="11" t="s">
        <v>386</v>
      </c>
      <c r="L91" s="26"/>
      <c r="M91" s="26"/>
    </row>
    <row r="92" spans="1:13" ht="14.4" thickBot="1" x14ac:dyDescent="0.35">
      <c r="A92" s="34" t="s">
        <v>393</v>
      </c>
      <c r="B92" s="35" t="s">
        <v>399</v>
      </c>
      <c r="C92" s="36" t="s">
        <v>14</v>
      </c>
      <c r="D92" s="37" t="s">
        <v>59</v>
      </c>
      <c r="E92" s="36" t="s">
        <v>400</v>
      </c>
      <c r="F92" s="38" t="s">
        <v>401</v>
      </c>
      <c r="G92" s="37" t="s">
        <v>398</v>
      </c>
      <c r="H92" s="39">
        <v>20000</v>
      </c>
      <c r="I92" s="65">
        <f>3042+9682.7+3302.4</f>
        <v>16027.1</v>
      </c>
      <c r="J92" s="40" t="s">
        <v>399</v>
      </c>
      <c r="K92" s="41" t="s">
        <v>386</v>
      </c>
      <c r="L92" s="42"/>
      <c r="M92" s="42"/>
    </row>
    <row r="93" spans="1:13" x14ac:dyDescent="0.3">
      <c r="A93" s="43" t="s">
        <v>402</v>
      </c>
      <c r="B93" s="20" t="s">
        <v>403</v>
      </c>
      <c r="C93" s="21" t="s">
        <v>14</v>
      </c>
      <c r="D93" s="22" t="s">
        <v>404</v>
      </c>
      <c r="E93" s="21" t="s">
        <v>405</v>
      </c>
      <c r="F93" s="44" t="s">
        <v>406</v>
      </c>
      <c r="G93" s="22" t="s">
        <v>160</v>
      </c>
      <c r="H93" s="45">
        <f>(930)+(10*120)</f>
        <v>2130</v>
      </c>
      <c r="I93" s="23">
        <v>2020.91</v>
      </c>
      <c r="J93" s="60">
        <v>45870</v>
      </c>
      <c r="K93" s="47" t="s">
        <v>386</v>
      </c>
      <c r="L93" s="46" t="s">
        <v>144</v>
      </c>
      <c r="M93" s="46" t="s">
        <v>144</v>
      </c>
    </row>
    <row r="94" spans="1:13" x14ac:dyDescent="0.3">
      <c r="A94" s="18" t="s">
        <v>407</v>
      </c>
      <c r="B94" s="10" t="s">
        <v>408</v>
      </c>
      <c r="C94" s="7" t="s">
        <v>14</v>
      </c>
      <c r="D94" s="8" t="s">
        <v>409</v>
      </c>
      <c r="E94" s="7" t="s">
        <v>410</v>
      </c>
      <c r="F94" s="31" t="s">
        <v>411</v>
      </c>
      <c r="G94" s="8" t="s">
        <v>160</v>
      </c>
      <c r="H94" s="32">
        <v>1350</v>
      </c>
      <c r="I94" s="1">
        <v>1350</v>
      </c>
      <c r="J94" s="26"/>
      <c r="K94" s="11" t="s">
        <v>386</v>
      </c>
      <c r="L94" s="26"/>
      <c r="M94" s="26"/>
    </row>
    <row r="95" spans="1:13" x14ac:dyDescent="0.3">
      <c r="A95" s="18" t="s">
        <v>412</v>
      </c>
      <c r="B95" s="10" t="s">
        <v>413</v>
      </c>
      <c r="C95" s="7" t="s">
        <v>14</v>
      </c>
      <c r="D95" s="8" t="s">
        <v>414</v>
      </c>
      <c r="E95" s="7" t="s">
        <v>415</v>
      </c>
      <c r="F95" s="31" t="s">
        <v>416</v>
      </c>
      <c r="G95" s="8" t="s">
        <v>160</v>
      </c>
      <c r="H95" s="32">
        <f>30*120</f>
        <v>3600</v>
      </c>
      <c r="I95" s="1">
        <v>3600</v>
      </c>
      <c r="J95" s="26"/>
      <c r="K95" s="11" t="s">
        <v>386</v>
      </c>
      <c r="L95" s="26" t="s">
        <v>144</v>
      </c>
      <c r="M95" s="26" t="s">
        <v>144</v>
      </c>
    </row>
    <row r="96" spans="1:13" x14ac:dyDescent="0.3">
      <c r="A96" s="18" t="s">
        <v>417</v>
      </c>
      <c r="B96" s="10" t="s">
        <v>418</v>
      </c>
      <c r="C96" s="7" t="s">
        <v>14</v>
      </c>
      <c r="D96" s="8" t="s">
        <v>132</v>
      </c>
      <c r="E96" s="7" t="s">
        <v>133</v>
      </c>
      <c r="F96" s="31" t="s">
        <v>419</v>
      </c>
      <c r="G96" s="8" t="s">
        <v>420</v>
      </c>
      <c r="H96" s="32">
        <v>2500</v>
      </c>
      <c r="I96" s="1">
        <v>2500</v>
      </c>
      <c r="J96" s="26"/>
      <c r="K96" s="11" t="s">
        <v>386</v>
      </c>
      <c r="L96" s="26"/>
      <c r="M96" s="26"/>
    </row>
    <row r="97" spans="1:13" ht="27.6" x14ac:dyDescent="0.3">
      <c r="A97" s="18" t="s">
        <v>421</v>
      </c>
      <c r="B97" s="10" t="s">
        <v>422</v>
      </c>
      <c r="C97" s="7" t="s">
        <v>14</v>
      </c>
      <c r="D97" s="8" t="s">
        <v>423</v>
      </c>
      <c r="E97" s="7" t="s">
        <v>424</v>
      </c>
      <c r="F97" s="31" t="s">
        <v>425</v>
      </c>
      <c r="G97" s="8" t="s">
        <v>328</v>
      </c>
      <c r="H97" s="32">
        <v>4900</v>
      </c>
      <c r="I97" s="1">
        <f>2312.8+533.12+1379.84</f>
        <v>4225.76</v>
      </c>
      <c r="J97" s="26"/>
      <c r="K97" s="11" t="s">
        <v>386</v>
      </c>
      <c r="L97" s="26" t="s">
        <v>426</v>
      </c>
      <c r="M97" s="26" t="s">
        <v>426</v>
      </c>
    </row>
    <row r="98" spans="1:13" x14ac:dyDescent="0.3">
      <c r="A98" s="18" t="s">
        <v>427</v>
      </c>
      <c r="B98" s="10" t="s">
        <v>428</v>
      </c>
      <c r="C98" s="7" t="s">
        <v>14</v>
      </c>
      <c r="D98" s="8" t="s">
        <v>429</v>
      </c>
      <c r="E98" s="7" t="s">
        <v>430</v>
      </c>
      <c r="F98" s="31" t="s">
        <v>431</v>
      </c>
      <c r="G98" s="8" t="s">
        <v>160</v>
      </c>
      <c r="H98" s="32">
        <v>4990</v>
      </c>
      <c r="I98" s="1">
        <v>4800</v>
      </c>
      <c r="J98" s="26"/>
      <c r="K98" s="11" t="s">
        <v>386</v>
      </c>
      <c r="L98" s="26"/>
      <c r="M98" s="26"/>
    </row>
    <row r="99" spans="1:13" ht="27.6" x14ac:dyDescent="0.3">
      <c r="A99" s="18" t="s">
        <v>432</v>
      </c>
      <c r="B99" s="10" t="s">
        <v>433</v>
      </c>
      <c r="C99" s="7" t="s">
        <v>14</v>
      </c>
      <c r="D99" s="8" t="s">
        <v>434</v>
      </c>
      <c r="E99" s="7" t="s">
        <v>435</v>
      </c>
      <c r="F99" s="31" t="s">
        <v>114</v>
      </c>
      <c r="G99" s="8" t="s">
        <v>160</v>
      </c>
      <c r="H99" s="32">
        <v>375</v>
      </c>
      <c r="I99" s="1">
        <v>375</v>
      </c>
      <c r="J99" s="26"/>
      <c r="K99" s="26"/>
      <c r="L99" s="26"/>
      <c r="M99" s="26"/>
    </row>
    <row r="100" spans="1:13" ht="27.6" x14ac:dyDescent="0.3">
      <c r="A100" s="18" t="s">
        <v>432</v>
      </c>
      <c r="B100" s="10" t="s">
        <v>436</v>
      </c>
      <c r="C100" s="7" t="s">
        <v>14</v>
      </c>
      <c r="D100" s="8" t="s">
        <v>437</v>
      </c>
      <c r="E100" s="7" t="s">
        <v>435</v>
      </c>
      <c r="F100" s="31" t="s">
        <v>114</v>
      </c>
      <c r="G100" s="8" t="s">
        <v>160</v>
      </c>
      <c r="H100" s="32">
        <v>375</v>
      </c>
      <c r="I100" s="1">
        <v>375</v>
      </c>
      <c r="J100" s="26"/>
      <c r="K100" s="26"/>
      <c r="L100" s="26"/>
      <c r="M100" s="26"/>
    </row>
    <row r="101" spans="1:13" x14ac:dyDescent="0.3">
      <c r="A101" s="18" t="s">
        <v>438</v>
      </c>
      <c r="B101" s="10" t="s">
        <v>439</v>
      </c>
      <c r="C101" s="7" t="s">
        <v>14</v>
      </c>
      <c r="D101" s="8" t="s">
        <v>72</v>
      </c>
      <c r="E101" s="7" t="s">
        <v>440</v>
      </c>
      <c r="F101" s="31" t="s">
        <v>441</v>
      </c>
      <c r="G101" s="8" t="s">
        <v>160</v>
      </c>
      <c r="H101" s="32">
        <v>3500</v>
      </c>
      <c r="I101" s="1">
        <v>3500</v>
      </c>
      <c r="J101" s="26"/>
      <c r="K101" s="11" t="s">
        <v>386</v>
      </c>
      <c r="L101" s="26" t="s">
        <v>426</v>
      </c>
      <c r="M101" s="26" t="s">
        <v>426</v>
      </c>
    </row>
    <row r="102" spans="1:13" x14ac:dyDescent="0.3">
      <c r="A102" s="18" t="s">
        <v>436</v>
      </c>
      <c r="B102" s="10" t="s">
        <v>442</v>
      </c>
      <c r="C102" s="7" t="s">
        <v>14</v>
      </c>
      <c r="D102" s="8" t="s">
        <v>336</v>
      </c>
      <c r="E102" s="7" t="s">
        <v>443</v>
      </c>
      <c r="F102" s="31" t="s">
        <v>444</v>
      </c>
      <c r="G102" s="8" t="s">
        <v>445</v>
      </c>
      <c r="H102" s="32">
        <v>2835</v>
      </c>
      <c r="I102" s="1">
        <v>2835</v>
      </c>
      <c r="J102" s="26"/>
      <c r="K102" s="11" t="s">
        <v>386</v>
      </c>
      <c r="L102" s="26" t="s">
        <v>426</v>
      </c>
      <c r="M102" s="26" t="s">
        <v>144</v>
      </c>
    </row>
    <row r="103" spans="1:13" x14ac:dyDescent="0.3">
      <c r="A103" s="18" t="s">
        <v>446</v>
      </c>
      <c r="B103" s="10" t="s">
        <v>447</v>
      </c>
      <c r="C103" s="7" t="s">
        <v>14</v>
      </c>
      <c r="D103" s="8" t="s">
        <v>448</v>
      </c>
      <c r="E103" s="7" t="s">
        <v>449</v>
      </c>
      <c r="F103" s="31" t="s">
        <v>114</v>
      </c>
      <c r="G103" s="8" t="s">
        <v>160</v>
      </c>
      <c r="H103" s="32">
        <v>1768</v>
      </c>
      <c r="I103" s="1">
        <v>1768</v>
      </c>
      <c r="J103" s="26"/>
      <c r="K103" s="26"/>
      <c r="L103" s="26"/>
      <c r="M103" s="26"/>
    </row>
    <row r="104" spans="1:13" x14ac:dyDescent="0.3">
      <c r="A104" s="18" t="s">
        <v>450</v>
      </c>
      <c r="B104" s="10" t="s">
        <v>451</v>
      </c>
      <c r="C104" s="7" t="s">
        <v>14</v>
      </c>
      <c r="D104" s="8" t="s">
        <v>452</v>
      </c>
      <c r="E104" s="7" t="s">
        <v>453</v>
      </c>
      <c r="F104" s="31" t="s">
        <v>454</v>
      </c>
      <c r="G104" s="8" t="s">
        <v>160</v>
      </c>
      <c r="H104" s="32">
        <f>100*(30*0.9)</f>
        <v>2700</v>
      </c>
      <c r="I104" s="1">
        <v>2181.6</v>
      </c>
      <c r="J104" s="26"/>
      <c r="K104" s="11" t="s">
        <v>386</v>
      </c>
      <c r="L104" s="26"/>
      <c r="M104" s="26"/>
    </row>
    <row r="105" spans="1:13" ht="27.6" x14ac:dyDescent="0.3">
      <c r="A105" s="18" t="s">
        <v>455</v>
      </c>
      <c r="B105" s="10" t="s">
        <v>456</v>
      </c>
      <c r="C105" s="7" t="s">
        <v>14</v>
      </c>
      <c r="D105" s="8" t="s">
        <v>457</v>
      </c>
      <c r="E105" s="7" t="s">
        <v>458</v>
      </c>
      <c r="F105" s="31" t="s">
        <v>459</v>
      </c>
      <c r="G105" s="8" t="s">
        <v>82</v>
      </c>
      <c r="H105" s="32">
        <v>135830</v>
      </c>
      <c r="I105" s="1">
        <v>135830</v>
      </c>
      <c r="J105" s="26"/>
      <c r="K105" s="11" t="s">
        <v>386</v>
      </c>
      <c r="L105" s="26"/>
      <c r="M105" s="26"/>
    </row>
    <row r="106" spans="1:13" x14ac:dyDescent="0.3">
      <c r="A106" s="18" t="s">
        <v>447</v>
      </c>
      <c r="B106" s="10" t="s">
        <v>460</v>
      </c>
      <c r="C106" s="7" t="s">
        <v>14</v>
      </c>
      <c r="D106" s="8" t="s">
        <v>461</v>
      </c>
      <c r="E106" s="7" t="s">
        <v>462</v>
      </c>
      <c r="F106" s="31" t="s">
        <v>463</v>
      </c>
      <c r="G106" s="8" t="s">
        <v>160</v>
      </c>
      <c r="H106" s="32">
        <v>3375.2</v>
      </c>
      <c r="I106" s="1">
        <v>3375.2</v>
      </c>
      <c r="J106" s="26"/>
      <c r="K106" s="26"/>
      <c r="L106" s="26"/>
      <c r="M106" s="26"/>
    </row>
    <row r="107" spans="1:13" x14ac:dyDescent="0.3">
      <c r="A107" s="16" t="s">
        <v>375</v>
      </c>
      <c r="B107" s="10" t="s">
        <v>464</v>
      </c>
      <c r="C107" s="7" t="s">
        <v>14</v>
      </c>
      <c r="D107" s="8" t="s">
        <v>465</v>
      </c>
      <c r="E107" s="7" t="s">
        <v>466</v>
      </c>
      <c r="F107" s="48" t="s">
        <v>467</v>
      </c>
      <c r="G107" s="49" t="s">
        <v>468</v>
      </c>
      <c r="H107" s="32">
        <v>8190</v>
      </c>
      <c r="I107" s="1">
        <v>8190</v>
      </c>
      <c r="J107" s="11" t="s">
        <v>464</v>
      </c>
      <c r="K107" s="11" t="s">
        <v>386</v>
      </c>
      <c r="L107" s="26"/>
      <c r="M107" s="26"/>
    </row>
    <row r="108" spans="1:13" x14ac:dyDescent="0.3">
      <c r="A108" s="16" t="s">
        <v>469</v>
      </c>
      <c r="B108" s="10" t="s">
        <v>470</v>
      </c>
      <c r="C108" s="7" t="s">
        <v>14</v>
      </c>
      <c r="D108" s="8" t="s">
        <v>86</v>
      </c>
      <c r="E108" s="7" t="s">
        <v>87</v>
      </c>
      <c r="F108" s="48" t="s">
        <v>471</v>
      </c>
      <c r="G108" s="49" t="s">
        <v>472</v>
      </c>
      <c r="H108" s="32">
        <v>27144</v>
      </c>
      <c r="I108" s="1">
        <f>4212+3150+3150+5400</f>
        <v>15912</v>
      </c>
      <c r="J108" s="11" t="s">
        <v>470</v>
      </c>
      <c r="K108" s="12" t="s">
        <v>386</v>
      </c>
      <c r="L108" s="26"/>
      <c r="M108" s="26"/>
    </row>
    <row r="109" spans="1:13" x14ac:dyDescent="0.3">
      <c r="A109" s="52" t="s">
        <v>470</v>
      </c>
      <c r="B109" s="53" t="s">
        <v>473</v>
      </c>
      <c r="C109" s="54" t="s">
        <v>14</v>
      </c>
      <c r="D109" s="55" t="s">
        <v>360</v>
      </c>
      <c r="E109" s="54" t="s">
        <v>474</v>
      </c>
      <c r="F109" s="56" t="s">
        <v>475</v>
      </c>
      <c r="G109" s="57" t="s">
        <v>160</v>
      </c>
      <c r="H109" s="58">
        <v>6900</v>
      </c>
      <c r="I109" s="1">
        <v>6900</v>
      </c>
      <c r="J109" s="59" t="s">
        <v>473</v>
      </c>
      <c r="K109" s="51" t="s">
        <v>386</v>
      </c>
      <c r="L109" s="26"/>
      <c r="M109" s="26"/>
    </row>
    <row r="110" spans="1:13" x14ac:dyDescent="0.3">
      <c r="A110" s="52" t="s">
        <v>375</v>
      </c>
      <c r="B110" s="53" t="s">
        <v>483</v>
      </c>
      <c r="C110" s="54" t="s">
        <v>14</v>
      </c>
      <c r="D110" s="55" t="s">
        <v>484</v>
      </c>
      <c r="E110" s="54" t="s">
        <v>487</v>
      </c>
      <c r="F110" s="48" t="s">
        <v>485</v>
      </c>
      <c r="G110" s="57" t="s">
        <v>486</v>
      </c>
      <c r="H110" s="58">
        <v>33800</v>
      </c>
      <c r="I110" s="1">
        <v>32000</v>
      </c>
      <c r="J110" s="51" t="s">
        <v>483</v>
      </c>
      <c r="K110" s="51" t="s">
        <v>386</v>
      </c>
      <c r="L110" s="26"/>
      <c r="M110" s="26"/>
    </row>
    <row r="111" spans="1:13" x14ac:dyDescent="0.3">
      <c r="A111" s="16" t="s">
        <v>375</v>
      </c>
      <c r="B111" s="53" t="s">
        <v>481</v>
      </c>
      <c r="C111" s="54" t="s">
        <v>14</v>
      </c>
      <c r="D111" s="55" t="s">
        <v>139</v>
      </c>
      <c r="E111" s="7" t="s">
        <v>482</v>
      </c>
      <c r="F111" s="7" t="s">
        <v>476</v>
      </c>
      <c r="G111" s="49" t="s">
        <v>478</v>
      </c>
      <c r="H111" s="32">
        <v>4950</v>
      </c>
      <c r="I111" s="1">
        <f>2002+60</f>
        <v>2062</v>
      </c>
      <c r="J111" s="51" t="s">
        <v>489</v>
      </c>
      <c r="K111" s="62" t="s">
        <v>386</v>
      </c>
      <c r="L111" s="26"/>
      <c r="M111" s="26"/>
    </row>
    <row r="112" spans="1:13" x14ac:dyDescent="0.3">
      <c r="A112" s="16" t="s">
        <v>375</v>
      </c>
      <c r="B112" s="53" t="s">
        <v>488</v>
      </c>
      <c r="C112" s="54" t="s">
        <v>14</v>
      </c>
      <c r="D112" s="55" t="s">
        <v>480</v>
      </c>
      <c r="E112" s="55" t="s">
        <v>326</v>
      </c>
      <c r="F112" s="48" t="s">
        <v>477</v>
      </c>
      <c r="G112" s="49" t="s">
        <v>479</v>
      </c>
      <c r="H112" s="32">
        <v>29172</v>
      </c>
      <c r="I112" s="1">
        <f>12584+4004+5720</f>
        <v>22308</v>
      </c>
      <c r="J112" s="61" t="s">
        <v>488</v>
      </c>
      <c r="K112" s="62" t="s">
        <v>386</v>
      </c>
      <c r="L112" s="26"/>
      <c r="M112" s="26"/>
    </row>
    <row r="113" spans="1:13" x14ac:dyDescent="0.3">
      <c r="A113" s="16" t="s">
        <v>375</v>
      </c>
      <c r="B113" s="53" t="s">
        <v>490</v>
      </c>
      <c r="C113" s="54" t="s">
        <v>14</v>
      </c>
      <c r="D113" s="55" t="s">
        <v>79</v>
      </c>
      <c r="E113" s="55" t="s">
        <v>508</v>
      </c>
      <c r="F113" s="48" t="s">
        <v>500</v>
      </c>
      <c r="G113" s="49" t="s">
        <v>520</v>
      </c>
      <c r="H113" s="32">
        <v>13223.33</v>
      </c>
      <c r="I113" s="1">
        <f>2385+465</f>
        <v>2850</v>
      </c>
      <c r="J113" s="61" t="s">
        <v>490</v>
      </c>
      <c r="K113" s="62" t="s">
        <v>386</v>
      </c>
      <c r="L113" s="26"/>
      <c r="M113" s="26"/>
    </row>
    <row r="114" spans="1:13" x14ac:dyDescent="0.3">
      <c r="A114" s="16" t="s">
        <v>375</v>
      </c>
      <c r="B114" s="53" t="s">
        <v>491</v>
      </c>
      <c r="C114" s="54" t="s">
        <v>14</v>
      </c>
      <c r="D114" s="55" t="s">
        <v>179</v>
      </c>
      <c r="E114" s="55" t="s">
        <v>509</v>
      </c>
      <c r="F114" s="48" t="s">
        <v>501</v>
      </c>
      <c r="G114" s="49" t="s">
        <v>486</v>
      </c>
      <c r="H114" s="32">
        <v>4900</v>
      </c>
      <c r="I114" s="1">
        <f>378.25+620.74</f>
        <v>998.99</v>
      </c>
      <c r="J114" s="61" t="s">
        <v>491</v>
      </c>
      <c r="K114" s="62" t="s">
        <v>386</v>
      </c>
      <c r="L114" s="26"/>
      <c r="M114" s="26"/>
    </row>
    <row r="115" spans="1:13" x14ac:dyDescent="0.3">
      <c r="A115" s="63" t="s">
        <v>511</v>
      </c>
      <c r="B115" s="53" t="s">
        <v>492</v>
      </c>
      <c r="C115" s="54" t="s">
        <v>14</v>
      </c>
      <c r="D115" s="55" t="s">
        <v>493</v>
      </c>
      <c r="E115" s="55" t="s">
        <v>510</v>
      </c>
      <c r="F115" s="48" t="s">
        <v>502</v>
      </c>
      <c r="G115" s="49" t="s">
        <v>445</v>
      </c>
      <c r="H115" s="32">
        <v>1800</v>
      </c>
      <c r="I115" s="1">
        <v>1800</v>
      </c>
      <c r="J115" s="61" t="s">
        <v>492</v>
      </c>
      <c r="K115" s="62" t="s">
        <v>386</v>
      </c>
      <c r="L115" s="26"/>
      <c r="M115" s="26"/>
    </row>
    <row r="116" spans="1:13" x14ac:dyDescent="0.3">
      <c r="A116" s="52" t="s">
        <v>494</v>
      </c>
      <c r="B116" s="53" t="s">
        <v>494</v>
      </c>
      <c r="C116" s="54" t="s">
        <v>14</v>
      </c>
      <c r="D116" s="55" t="s">
        <v>504</v>
      </c>
      <c r="E116" s="55" t="s">
        <v>513</v>
      </c>
      <c r="F116" s="48" t="s">
        <v>503</v>
      </c>
      <c r="G116" s="49" t="s">
        <v>160</v>
      </c>
      <c r="H116" s="32">
        <v>4900</v>
      </c>
      <c r="I116" s="1">
        <v>3640</v>
      </c>
      <c r="J116" s="61" t="s">
        <v>494</v>
      </c>
      <c r="K116" s="62" t="s">
        <v>386</v>
      </c>
      <c r="L116" s="26"/>
      <c r="M116" s="26"/>
    </row>
    <row r="117" spans="1:13" x14ac:dyDescent="0.3">
      <c r="A117" s="16" t="s">
        <v>375</v>
      </c>
      <c r="B117" s="53" t="s">
        <v>495</v>
      </c>
      <c r="C117" s="54" t="s">
        <v>14</v>
      </c>
      <c r="D117" s="55" t="s">
        <v>496</v>
      </c>
      <c r="E117" s="55" t="s">
        <v>512</v>
      </c>
      <c r="F117" s="48" t="s">
        <v>505</v>
      </c>
      <c r="G117" s="49" t="s">
        <v>499</v>
      </c>
      <c r="H117" s="32">
        <v>4900</v>
      </c>
      <c r="I117" s="1">
        <v>2450</v>
      </c>
      <c r="J117" s="51" t="s">
        <v>495</v>
      </c>
      <c r="K117" s="62" t="s">
        <v>386</v>
      </c>
      <c r="L117" s="26"/>
      <c r="M117" s="26"/>
    </row>
    <row r="118" spans="1:13" x14ac:dyDescent="0.3">
      <c r="A118" s="52" t="s">
        <v>516</v>
      </c>
      <c r="B118" s="53" t="s">
        <v>497</v>
      </c>
      <c r="C118" s="54" t="s">
        <v>14</v>
      </c>
      <c r="D118" s="55" t="s">
        <v>515</v>
      </c>
      <c r="E118" s="55" t="s">
        <v>514</v>
      </c>
      <c r="F118" s="48" t="s">
        <v>506</v>
      </c>
      <c r="G118" s="49" t="s">
        <v>160</v>
      </c>
      <c r="H118" s="32">
        <v>3000</v>
      </c>
      <c r="I118" s="1">
        <v>2250</v>
      </c>
      <c r="J118" s="61" t="s">
        <v>497</v>
      </c>
      <c r="K118" s="62" t="s">
        <v>386</v>
      </c>
      <c r="L118" s="26"/>
      <c r="M118" s="26"/>
    </row>
    <row r="119" spans="1:13" x14ac:dyDescent="0.3">
      <c r="A119" s="52" t="s">
        <v>517</v>
      </c>
      <c r="B119" s="53" t="s">
        <v>498</v>
      </c>
      <c r="C119" s="54" t="s">
        <v>14</v>
      </c>
      <c r="D119" s="64" t="s">
        <v>518</v>
      </c>
      <c r="E119" s="55" t="s">
        <v>519</v>
      </c>
      <c r="F119" s="48" t="s">
        <v>507</v>
      </c>
      <c r="G119" s="49" t="s">
        <v>445</v>
      </c>
      <c r="H119" s="32">
        <v>2756.27</v>
      </c>
      <c r="I119" s="1">
        <f>H119</f>
        <v>2756.27</v>
      </c>
      <c r="J119" s="61" t="s">
        <v>498</v>
      </c>
      <c r="K119" s="62" t="s">
        <v>386</v>
      </c>
      <c r="L119" s="26"/>
      <c r="M119" s="26"/>
    </row>
    <row r="120" spans="1:13" x14ac:dyDescent="0.3">
      <c r="A120" s="26"/>
      <c r="B120" s="53"/>
      <c r="C120" s="26"/>
      <c r="D120" s="26"/>
      <c r="E120" s="26"/>
      <c r="F120" s="8"/>
      <c r="G120" s="49"/>
      <c r="H120" s="32"/>
      <c r="I120" s="26"/>
      <c r="J120" s="26"/>
      <c r="K120" s="26"/>
      <c r="L120" s="26"/>
      <c r="M120" s="26"/>
    </row>
    <row r="121" spans="1:13" x14ac:dyDescent="0.3">
      <c r="A121" s="26"/>
      <c r="B121" s="53"/>
      <c r="C121" s="26"/>
      <c r="D121" s="26"/>
      <c r="E121" s="26"/>
      <c r="F121" s="8"/>
      <c r="G121" s="49"/>
      <c r="H121" s="32"/>
      <c r="I121" s="26"/>
      <c r="J121" s="26"/>
      <c r="K121" s="26"/>
      <c r="L121" s="26"/>
      <c r="M121" s="26"/>
    </row>
    <row r="122" spans="1:13" x14ac:dyDescent="0.3">
      <c r="A122" s="26"/>
      <c r="B122" s="26"/>
      <c r="C122" s="26"/>
      <c r="D122" s="26"/>
      <c r="E122" s="26"/>
      <c r="F122" s="8"/>
      <c r="G122" s="49"/>
      <c r="H122" s="26"/>
      <c r="I122" s="26"/>
      <c r="J122" s="26"/>
      <c r="K122" s="26"/>
      <c r="L122" s="26"/>
      <c r="M122" s="26"/>
    </row>
    <row r="123" spans="1:13" x14ac:dyDescent="0.3">
      <c r="A123" s="26"/>
      <c r="B123" s="26"/>
      <c r="C123" s="26"/>
      <c r="D123" s="26"/>
      <c r="E123" s="26"/>
      <c r="F123" s="8"/>
      <c r="G123" s="26"/>
      <c r="H123" s="26"/>
      <c r="I123" s="26"/>
      <c r="J123" s="26"/>
      <c r="K123" s="26"/>
      <c r="L123" s="26"/>
      <c r="M123" s="26"/>
    </row>
    <row r="124" spans="1:13" x14ac:dyDescent="0.3">
      <c r="A124" s="26"/>
      <c r="B124" s="26"/>
      <c r="C124" s="26"/>
      <c r="D124" s="26"/>
      <c r="E124" s="26"/>
      <c r="F124" s="8"/>
      <c r="G124" s="26"/>
      <c r="H124" s="26"/>
      <c r="I124" s="26"/>
      <c r="J124" s="26"/>
      <c r="K124" s="26"/>
      <c r="L124" s="26"/>
      <c r="M124" s="26"/>
    </row>
    <row r="125" spans="1:13" x14ac:dyDescent="0.3">
      <c r="A125" s="26"/>
      <c r="B125" s="26"/>
      <c r="C125" s="26"/>
      <c r="D125" s="26"/>
      <c r="E125" s="26"/>
      <c r="F125" s="8"/>
      <c r="G125" s="26"/>
      <c r="H125" s="26"/>
      <c r="I125" s="26"/>
      <c r="J125" s="26"/>
      <c r="K125" s="26"/>
      <c r="L125" s="26"/>
      <c r="M125" s="26"/>
    </row>
    <row r="126" spans="1:13" x14ac:dyDescent="0.3">
      <c r="A126" s="26"/>
      <c r="B126" s="26"/>
      <c r="C126" s="26"/>
      <c r="D126" s="26"/>
      <c r="E126" s="26"/>
      <c r="F126" s="8"/>
      <c r="G126" s="26"/>
      <c r="H126" s="26"/>
      <c r="I126" s="26"/>
      <c r="J126" s="26"/>
      <c r="K126" s="26"/>
      <c r="L126" s="26"/>
      <c r="M126" s="26"/>
    </row>
    <row r="127" spans="1:13" x14ac:dyDescent="0.3">
      <c r="A127" s="26"/>
      <c r="B127" s="26"/>
      <c r="C127" s="26"/>
      <c r="D127" s="26"/>
      <c r="E127" s="26"/>
      <c r="F127" s="8"/>
      <c r="G127" s="26"/>
      <c r="H127" s="26"/>
      <c r="I127" s="26"/>
      <c r="J127" s="26"/>
      <c r="K127" s="26"/>
      <c r="L127" s="26"/>
      <c r="M127" s="26"/>
    </row>
  </sheetData>
  <hyperlinks>
    <hyperlink ref="K30" r:id="rId1" display="https://dati.anticorruzione.it/superset/dashboard/dettaglio_cig/?cig=B10508A871&amp;standalone=2" xr:uid="{EE82324C-C5BC-46BF-BABD-A5A3CF94BD64}"/>
    <hyperlink ref="K78" r:id="rId2" display="https://dati.anticorruzione.it/superset/dashboard/dettaglio_cig/?cig=B1E8725489&amp;standalone=2" xr:uid="{E0A87F58-DBFD-4336-8CB2-2A9522AFF620}"/>
    <hyperlink ref="K77" r:id="rId3" display="https://dati.anticorruzione.it/superset/dashboard/dettaglio_cig/?cig=B1A1E67CD7&amp;standalone=2" xr:uid="{A2E2BAAE-EF26-428E-B600-A5A931341BA3}"/>
    <hyperlink ref="K76" r:id="rId4" display="https://dati.anticorruzione.it/superset/dashboard/dettaglio_cig/?cig=B14BC87DE2&amp;standalone=2" xr:uid="{3D07284F-C62F-4AF4-A057-3A15E7E684B0}"/>
    <hyperlink ref="K29" r:id="rId5" display="https://dati.anticorruzione.it/superset/dashboard/dettaglio_cig/?cig=B1053021FE&amp;standalone=2" xr:uid="{B71C14BD-7964-434E-9012-197118C50AE8}"/>
    <hyperlink ref="K28" r:id="rId6" display="https://dati.anticorruzione.it/superset/dashboard/dettaglio_cig/?cig=B104DC4E86&amp;standalone=2" xr:uid="{F6766494-FC7D-4CA2-873B-1A44A5F36409}"/>
    <hyperlink ref="K32" r:id="rId7" display="https://dati.anticorruzione.it/superset/dashboard/dettaglio_cig/?cig=B1051C3ABC&amp;standalone=2" xr:uid="{DE702796-025B-4B71-857E-87AF62EB8D80}"/>
    <hyperlink ref="K31" r:id="rId8" display="https://dati.anticorruzione.it/superset/dashboard/dettaglio_cig/?cig=B0DC489B79&amp;standalone=2" xr:uid="{032F847B-E8E1-4580-A2CC-41A77C3DC119}"/>
    <hyperlink ref="K27" r:id="rId9" display="https://dati.anticorruzione.it/superset/dashboard/dettaglio_cig/?cig=B0DBEB5C3C&amp;standalone=2" xr:uid="{08607CB9-A30D-4B73-B53B-663F6726E18E}"/>
    <hyperlink ref="K23" r:id="rId10" display="https://dati.anticorruzione.it/superset/dashboard/dettaglio_cig/?cig=B0A8C61DF7&amp;standalone=2" xr:uid="{94119E8D-DB60-485B-B966-0B6CA2169DD4}"/>
    <hyperlink ref="K22" r:id="rId11" display="https://dati.anticorruzione.it/superset/dashboard/dettaglio_cig/?cig=B0A7684330&amp;standalone=2" xr:uid="{68D7B94A-EFDF-45E4-B495-39D16A1D912F}"/>
    <hyperlink ref="K21" r:id="rId12" display="https://dati.anticorruzione.it/superset/dashboard/dettaglio_cig/?cig=B07D8DB433&amp;standalone=2" xr:uid="{EEC93C93-81BE-4479-BC4A-F60606949DCF}"/>
    <hyperlink ref="K20" r:id="rId13" display="https://dati.anticorruzione.it/superset/dashboard/dettaglio_cig/?cig=B0317B79A4&amp;standalone=2" xr:uid="{AC37D9A0-2DE7-4664-8A62-938887693AF2}"/>
    <hyperlink ref="K16" r:id="rId14" display="https://dati.anticorruzione.it/superset/dashboard/dettaglio_cig/?cig=Z5D3D68BF8&amp;standalone=2" xr:uid="{54CBDA50-6CA6-41C0-AFE5-4885F54CF460}"/>
    <hyperlink ref="K15" r:id="rId15" display="https://dati.anticorruzione.it/superset/dashboard/dettaglio_cig/?cig=A0284DD944&amp;standalone=2" xr:uid="{BC9058AB-02F1-4721-9482-00C245309BD4}"/>
    <hyperlink ref="K14" r:id="rId16" display="https://dati.anticorruzione.it/superset/dashboard/dettaglio_cig/?cig=A02B7DE041&amp;standalone=2" xr:uid="{E9B76452-4CCD-4536-9251-9757552759BC}"/>
    <hyperlink ref="K12" r:id="rId17" display="https://dati.anticorruzione.it/superset/dashboard/dettaglio_cig/?cig=A01248A9FF&amp;standalone=2" xr:uid="{BEE38B4D-0031-405B-8042-6A950C00CB90}"/>
    <hyperlink ref="K11" r:id="rId18" display="https://dati.anticorruzione.it/superset/dashboard/dettaglio_cig/?cig=ZCB3C6A742&amp;standalone=2" xr:uid="{72F06794-A270-42B8-9501-4453A37F7455}"/>
    <hyperlink ref="K10" r:id="rId19" display="https://dati.anticorruzione.it/superset/dashboard/dettaglio_cig/?cig=9941223CBB&amp;standalone=2" xr:uid="{5598567D-21DB-4FEF-8441-E79CCF08342C}"/>
    <hyperlink ref="K9" r:id="rId20" display="https://dati.anticorruzione.it/superset/dashboard/dettaglio_cig/?cig=985605952F&amp;standalone=2" xr:uid="{4B6CF76F-92C6-49F8-B454-2EF2018CA073}"/>
    <hyperlink ref="K7" r:id="rId21" display="https://dati.anticorruzione.it/superset/dashboard/dettaglio_cig/?cig=9762269F37&amp;standalone=2" xr:uid="{1189A531-1797-4899-AD34-F6C254B332C8}"/>
    <hyperlink ref="K6" r:id="rId22" display="https://dati.anticorruzione.it/superset/dashboard/dettaglio_cig/?cig=9702026D1F&amp;standalone=2" xr:uid="{77F1EB0B-677E-4062-ADFD-980BE90AF724}"/>
    <hyperlink ref="K5" r:id="rId23" display="https://dati.anticorruzione.it/superset/dashboard/dettaglio_cig/?cig=970215251C&amp;standalone=2" xr:uid="{DE2001D3-B8E2-4B33-86F0-96D7F66BBA38}"/>
    <hyperlink ref="K4" r:id="rId24" display="https://dati.anticorruzione.it/superset/dashboard/dettaglio_cig/?cig=971235373D&amp;standalone=2" xr:uid="{A356C95B-7C7B-47B5-89A5-2553FBD6C9FF}"/>
    <hyperlink ref="K3" r:id="rId25" display="https://dati.anticorruzione.it/superset/dashboard/dettaglio_cig/?cig=9571246A0E&amp;standalone=2" xr:uid="{CD49F5C8-515A-4495-8F2A-F52605FE310B}"/>
    <hyperlink ref="K8" r:id="rId26" display="https://dati.anticorruzione.it/superset/dashboard/dettaglio_cig/?cig=9714373A31&amp;standalone=2" xr:uid="{6429AC42-11C8-4DA7-92E4-555BBC324B4A}"/>
    <hyperlink ref="K13" r:id="rId27" display="https://dati.anticorruzione.it/superset/dashboard/dettaglio_cig/?cig=A00EC676AD&amp;standalone=2" xr:uid="{D469019C-048F-441B-9620-7EA111DC6FB8}"/>
    <hyperlink ref="J19" r:id="rId28" xr:uid="{652149B0-E725-2940-8656-14A3DC981E31}"/>
    <hyperlink ref="J20" r:id="rId29" xr:uid="{F0DC2ACF-BC4E-9B4B-BDC6-9A30D923EDBC}"/>
    <hyperlink ref="J21" r:id="rId30" xr:uid="{8EDA5A8A-3B2C-0240-B617-3AC2EA4EC1A9}"/>
    <hyperlink ref="J22" r:id="rId31" xr:uid="{0CAE1F3B-6ACF-374F-B664-82FD53D228F1}"/>
    <hyperlink ref="J23" r:id="rId32" xr:uid="{B889A7C8-7FEA-044C-88A5-DF9124A27433}"/>
    <hyperlink ref="J24" r:id="rId33" xr:uid="{0CC3C8F1-8D5D-6D47-AFA0-48138129D60D}"/>
    <hyperlink ref="J25" r:id="rId34" xr:uid="{0DABFDF4-A94F-DA42-B407-173AE143A6C6}"/>
    <hyperlink ref="J26" r:id="rId35" xr:uid="{61E3EFEA-8733-FD4A-BD35-B844E8E0DE32}"/>
    <hyperlink ref="J27" r:id="rId36" xr:uid="{572D5E0A-5032-3D49-AC45-F0BBC0FF2BEF}"/>
    <hyperlink ref="J28" r:id="rId37" xr:uid="{B35AAAB5-3E36-5F44-99C6-395F03DC7AC9}"/>
    <hyperlink ref="J29" r:id="rId38" xr:uid="{1CCD343F-A490-BB4E-9590-AA5B7BCB8708}"/>
    <hyperlink ref="J31" r:id="rId39" xr:uid="{18EB130C-24CD-7F4D-9855-3C2C1329349B}"/>
    <hyperlink ref="J32" r:id="rId40" xr:uid="{0CB8C68C-2DFC-134A-99BE-B9D5AF3C1D7D}"/>
    <hyperlink ref="J30" r:id="rId41" xr:uid="{B32216CC-6B26-DE4B-A312-2A75EB049BDD}"/>
    <hyperlink ref="J33" r:id="rId42" xr:uid="{F9B30309-EE87-8D46-85DF-A8F2EAD16432}"/>
    <hyperlink ref="J34" r:id="rId43" xr:uid="{51816357-9171-5143-B4F5-223C85430E0C}"/>
    <hyperlink ref="J35" r:id="rId44" xr:uid="{144B6C82-A6D2-AE43-A24C-9D63B6722B8A}"/>
    <hyperlink ref="J36" r:id="rId45" xr:uid="{D6CDF712-B731-3F4A-9536-EABAC1832D22}"/>
    <hyperlink ref="J37" r:id="rId46" xr:uid="{FDF5AE8D-0C6E-6849-8AC4-BC03D43C0F5A}"/>
    <hyperlink ref="J39" r:id="rId47" xr:uid="{50AD8FCA-6246-D04E-98B2-4D0C53ABE10B}"/>
    <hyperlink ref="J38" r:id="rId48" xr:uid="{7FF6883A-45FE-154C-BBA5-A98FA0D6B907}"/>
    <hyperlink ref="J40" r:id="rId49" xr:uid="{C33F75D3-BBD4-1644-AA80-AE32BC7509A2}"/>
    <hyperlink ref="J41" r:id="rId50" xr:uid="{AD7595B9-A061-0948-88D1-BEF7C4B578B0}"/>
    <hyperlink ref="J42" r:id="rId51" xr:uid="{FE31B040-1928-384F-BC9C-71FC7300E0CD}"/>
    <hyperlink ref="J43" r:id="rId52" xr:uid="{E232D9DB-CF7C-2F4C-8636-444F4C7901A2}"/>
    <hyperlink ref="J44" r:id="rId53" xr:uid="{3DE90D37-A086-5D46-A500-598EDC7E2107}"/>
    <hyperlink ref="J45" r:id="rId54" xr:uid="{9A9414EE-083E-6F41-A604-B32E0845FA38}"/>
    <hyperlink ref="J46" r:id="rId55" xr:uid="{14DDD6FE-0A8C-6940-9651-ABED46C80119}"/>
    <hyperlink ref="J47" r:id="rId56" xr:uid="{FD554A0F-CADC-EC4A-8C14-C144F75113A4}"/>
    <hyperlink ref="J48" r:id="rId57" xr:uid="{5893B8C0-FEDE-D049-83CF-1E09FC4934B9}"/>
    <hyperlink ref="J49" r:id="rId58" xr:uid="{5799E0F3-5670-F948-8086-A8541B0B54FB}"/>
    <hyperlink ref="J50" r:id="rId59" xr:uid="{74783738-B7F5-DE4D-A111-CCA6B8975674}"/>
    <hyperlink ref="J51" r:id="rId60" xr:uid="{0ED4DBD1-5792-5043-8BB9-176085FF5BA4}"/>
    <hyperlink ref="J52" r:id="rId61" xr:uid="{0F759D50-401C-A649-98A5-93D8DA3959AB}"/>
    <hyperlink ref="J53" r:id="rId62" xr:uid="{E6DF980D-73C2-A94A-A5E5-64F26D0FF722}"/>
    <hyperlink ref="J54" r:id="rId63" xr:uid="{91C38A6B-ECE5-A247-83B9-F0FE04CC99A2}"/>
    <hyperlink ref="J55" r:id="rId64" xr:uid="{A63FBBF9-9DEA-AA48-B03A-C6C2E01DC387}"/>
    <hyperlink ref="J56" r:id="rId65" xr:uid="{C9308A57-A904-6042-BB97-6DE4EC80E9E0}"/>
    <hyperlink ref="J57" r:id="rId66" xr:uid="{39DBC2F1-A3E3-CE4C-8DBB-2D6D95194C12}"/>
    <hyperlink ref="J58" r:id="rId67" xr:uid="{72E1B83D-8B5B-874B-B3F0-8F5521153F0E}"/>
    <hyperlink ref="J59" r:id="rId68" xr:uid="{0477E7F0-E2DE-6040-9707-1FFFD1CDAF42}"/>
    <hyperlink ref="J60" r:id="rId69" xr:uid="{A9098797-850A-254E-A5DA-B8966D954E58}"/>
    <hyperlink ref="J61" r:id="rId70" xr:uid="{FDE8961E-B2A1-0F45-8940-37A4D32B48E7}"/>
    <hyperlink ref="J62" r:id="rId71" xr:uid="{5F24C556-AB94-674D-8FEC-0832347E49EA}"/>
    <hyperlink ref="J63" r:id="rId72" xr:uid="{1626D959-76E2-ED43-9EE7-39502DAD49C6}"/>
    <hyperlink ref="J64" r:id="rId73" xr:uid="{B689DEBA-5D4D-9B43-98DF-733A25957E8A}"/>
    <hyperlink ref="J65" r:id="rId74" xr:uid="{2DB51B9B-8E7A-1E40-8403-83BBF72A0E35}"/>
    <hyperlink ref="J66" r:id="rId75" xr:uid="{4D3BC9D8-6CEE-7043-AC6C-180FF811FCE6}"/>
    <hyperlink ref="J67" r:id="rId76" xr:uid="{ADCB15AB-DCD9-6248-9BF6-50CFB55E1268}"/>
    <hyperlink ref="J68" r:id="rId77" xr:uid="{C096D62F-8F1D-CB45-8D0F-5963CBACE2C1}"/>
    <hyperlink ref="J69" r:id="rId78" xr:uid="{461426F8-323A-A042-9E1E-893422C0AA72}"/>
    <hyperlink ref="J70" r:id="rId79" xr:uid="{EBFE899F-F339-064D-9A18-A9412D850B9A}"/>
    <hyperlink ref="J71" r:id="rId80" xr:uid="{A970E88F-776C-6E4F-8971-791A513265DC}"/>
    <hyperlink ref="J72" r:id="rId81" xr:uid="{4DCB87C0-11FD-2441-8BF0-E5E7BAD30828}"/>
    <hyperlink ref="J73" r:id="rId82" xr:uid="{ACDA240D-60EE-F146-98DB-CEA51C2649D3}"/>
    <hyperlink ref="J74" r:id="rId83" xr:uid="{5572B052-4BB5-0648-A5EA-BB82FB671814}"/>
    <hyperlink ref="J75" r:id="rId84" xr:uid="{682CE7C9-3A2F-8548-A78D-6DB566AEE66D}"/>
    <hyperlink ref="J76" r:id="rId85" xr:uid="{3D280458-FC97-394A-B890-DA542CCC9D2A}"/>
    <hyperlink ref="J77" r:id="rId86" xr:uid="{89E44DD9-B1DA-F442-8110-3E0E46DCBF8B}"/>
    <hyperlink ref="J78" r:id="rId87" xr:uid="{6B177911-A71C-EC45-8D56-142DDDE68923}"/>
    <hyperlink ref="J3" r:id="rId88" xr:uid="{468D1F53-9D7B-FD4A-8D1D-5A46C850590B}"/>
    <hyperlink ref="J6" r:id="rId89" xr:uid="{9FB13045-00EA-4F45-B538-9D64CB4673CF}"/>
    <hyperlink ref="J7" r:id="rId90" display="14/2023" xr:uid="{81792ABF-3486-0240-A840-D16CCF4FA2B8}"/>
    <hyperlink ref="J8" r:id="rId91" xr:uid="{DADE5182-9193-1F48-A5AB-0BF9719C146D}"/>
    <hyperlink ref="J10" r:id="rId92" xr:uid="{F690D387-37C5-E94F-8802-B0B836C839D3}"/>
    <hyperlink ref="J4" r:id="rId93" xr:uid="{E8127E6D-4DD4-584A-BDBF-46E7C22D99FC}"/>
    <hyperlink ref="J5" r:id="rId94" xr:uid="{C97F85F4-C1F0-E740-9681-E54D8895D664}"/>
    <hyperlink ref="J9" r:id="rId95" xr:uid="{9D5E1D4F-808F-0242-8058-AAC0592AFFC8}"/>
    <hyperlink ref="J11" r:id="rId96" xr:uid="{8DF332DF-5AC7-A247-AA28-45D0E447D9D7}"/>
    <hyperlink ref="J12" r:id="rId97" xr:uid="{96D3A722-5D91-1B4A-894C-EC46AB461BA9}"/>
    <hyperlink ref="J13" r:id="rId98" xr:uid="{F7E05415-77AC-4E46-8C15-D4B61C98F992}"/>
    <hyperlink ref="J14" r:id="rId99" xr:uid="{F58C079D-34E0-7D40-8EC3-325905FFBAB2}"/>
    <hyperlink ref="J15" r:id="rId100" xr:uid="{21783EFF-2BC4-064C-ACCC-61EE443DFBC1}"/>
    <hyperlink ref="J16" r:id="rId101" xr:uid="{8D1082EB-A386-E34E-8BEF-3DDCB66C2C59}"/>
    <hyperlink ref="J17" r:id="rId102" xr:uid="{4D87A005-0CC7-0B45-8756-6DD9BACD8149}"/>
    <hyperlink ref="K79" r:id="rId103" display="https://dati.anticorruzione.it/superset/dashboard/dettaglio_cig/?cig=B2406FF048&amp;standalone=2" xr:uid="{F4650484-43BD-A24B-89D6-3B305DD2305E}"/>
    <hyperlink ref="K80" r:id="rId104" display="https://dati.anticorruzione.it/superset/dashboard/dettaglio_cig/?cig=B281A3C895&amp;standalone=2" xr:uid="{475DD7CA-B93E-8349-B96C-36C58DE3240B}"/>
    <hyperlink ref="K81" r:id="rId105" display="https://dati.anticorruzione.it/superset/dashboard/dettaglio_cig/?cig=B31691C1B8&amp;standalone=2" xr:uid="{3A4BA15A-F875-C74C-BCD7-198D7F5DAEE9}"/>
    <hyperlink ref="K82" r:id="rId106" display="https://dati.anticorruzione.it/superset/dashboard/dettaglio_cig/?cig=B31B265BC6&amp;standalone=2" xr:uid="{D3764AD5-8D5B-1146-BDDB-BB6060B18570}"/>
    <hyperlink ref="J79" r:id="rId107" xr:uid="{9783599F-AD60-4B4A-B62D-3873D06B2062}"/>
    <hyperlink ref="J80" r:id="rId108" xr:uid="{5D756D5B-411B-E247-AAA6-A52F1824BC11}"/>
    <hyperlink ref="J81" r:id="rId109" xr:uid="{BBCF0BAE-F51C-2E4E-B6CF-824B55418BCD}"/>
    <hyperlink ref="J84" r:id="rId110" xr:uid="{C8A0B208-B763-AC44-8F22-F57D43525DF0}"/>
    <hyperlink ref="J83" r:id="rId111" xr:uid="{1E72DDD6-6C98-3246-A981-A33FAA0141F8}"/>
    <hyperlink ref="J82" r:id="rId112" xr:uid="{1CEE6B16-7D60-FC4D-88AD-A7531A5865B2}"/>
    <hyperlink ref="J85" r:id="rId113" xr:uid="{6209BC29-8167-9545-B8B7-2674F1DE5D1F}"/>
    <hyperlink ref="K91" r:id="rId114" display="https://dati.anticorruzione.it/superset/dashboard/dettaglio_cig/?cig=B4D7138B62" xr:uid="{850E17AB-1DFA-D848-BBBF-178967A7F79B}"/>
    <hyperlink ref="K88" r:id="rId115" display="https://dati.anticorruzione.it/superset/dashboard/dettaglio_cig/?cig=B492A947ED" xr:uid="{7A2F5D14-842D-9E42-ABAA-BBC6CA03BA9E}"/>
    <hyperlink ref="K92" r:id="rId116" display="https://dati.anticorruzione.it/superset/dashboard/dettaglio_cig/?cig=B36F907F99" xr:uid="{D18DA5D7-CC84-7146-8D11-74A79967776A}"/>
    <hyperlink ref="J86" r:id="rId117" xr:uid="{907E34DD-CB0A-4A40-953B-552E4608BA47}"/>
    <hyperlink ref="J87" r:id="rId118" xr:uid="{E5AD899A-03BE-134E-8F8A-FAD6AC98A840}"/>
    <hyperlink ref="J88" r:id="rId119" xr:uid="{2118150E-2336-DE4E-B218-4E6E40E8C536}"/>
    <hyperlink ref="J89" r:id="rId120" xr:uid="{E12D2504-0A9B-934E-A525-3173892EDA4F}"/>
    <hyperlink ref="J90" r:id="rId121" xr:uid="{AE030424-71D8-884C-AAAE-FFA84DE98B77}"/>
    <hyperlink ref="J91" r:id="rId122" xr:uid="{F69DC981-3919-3F46-A431-4A38C1B40003}"/>
    <hyperlink ref="J92" r:id="rId123" xr:uid="{6FB74513-7918-1F42-9F91-A9D5A08BF97E}"/>
    <hyperlink ref="L23" r:id="rId124" xr:uid="{7B53EB22-743C-EC45-84FE-32DD779EA084}"/>
    <hyperlink ref="L28" r:id="rId125" xr:uid="{8C96AC51-AE65-4A4B-B064-D276AAA670E7}"/>
    <hyperlink ref="M31" r:id="rId126" xr:uid="{3C16A3AA-3DD8-7A4C-AC7E-4F8CE40B8642}"/>
    <hyperlink ref="L31" r:id="rId127" xr:uid="{7D35028B-0FF4-C347-84BC-B484748CD1DD}"/>
    <hyperlink ref="M79" r:id="rId128" xr:uid="{B47D8131-608E-BE42-A8F8-F8D65FF2AA1D}"/>
    <hyperlink ref="L79" r:id="rId129" xr:uid="{3B177AA5-F26C-534D-8716-CC399207E53E}"/>
    <hyperlink ref="L88" r:id="rId130" xr:uid="{55FC5DE0-8379-0C4A-9CD4-4669149631A8}"/>
    <hyperlink ref="L78" r:id="rId131" xr:uid="{1F686E7D-B9C4-5048-9CEA-12E18C19D192}"/>
    <hyperlink ref="K93" r:id="rId132" display="https://dati.anticorruzione.it/superset/dashboard/dettaglio_cig/?UUID=471cb101-ddb6-44b6-b166-dd1a3c65b894&amp;cig=B5A0D07766" xr:uid="{397EFDF4-FEB1-40F1-A829-AF5FC98E9EE0}"/>
    <hyperlink ref="K95" r:id="rId133" display="https://dati.anticorruzione.it/superset/dashboard/dettaglio_cig/?UUID=6fe2600f-941d-4d19-9908-43ab7f3cdd13&amp;cig=B5A0E30C7C" xr:uid="{66D5A484-286D-40C5-BBC1-B66AA30D6B09}"/>
    <hyperlink ref="K96" r:id="rId134" display="https://dati.anticorruzione.it/superset/dashboard/dettaglio_cig/?UUID=f0fe4536-5f70-49e7-a559-645d2e75cecf&amp;cig=B5E5C01BE3" xr:uid="{5D090A7B-4AD3-416F-8F76-4C2CB7F6E6A7}"/>
    <hyperlink ref="K94" r:id="rId135" display="https://dati.anticorruzione.it/superset/dashboard/dettaglio_cig/?UUID=0a5ff999-0125-4d53-9367-900d090ffc06&amp;cig=B56DCD4AE0" xr:uid="{854CBDAE-4725-4DB7-A9EE-B9F122854EC9}"/>
    <hyperlink ref="K97" r:id="rId136" display="https://dati.anticorruzione.it/superset/dashboard/dettaglio_cig/?cig=B6EEF485AF" xr:uid="{1A47E08D-8DD2-41A8-A0A6-E4A03F1A0426}"/>
    <hyperlink ref="K98" r:id="rId137" display="https://dati.anticorruzione.it/superset/dashboard/dettaglio_cig/?cig=B6F6CBCCA3" xr:uid="{28AAE939-96F2-4023-AF82-69BBCFE3892D}"/>
    <hyperlink ref="K101" r:id="rId138" display="https://dati.anticorruzione.it/superset/dashboard/dettaglio_cig/?cig=B7E42E2173" xr:uid="{F184C62B-7C6F-4670-A318-2426DCBB705D}"/>
    <hyperlink ref="K102" r:id="rId139" display="https://dati.anticorruzione.it/superset/dashboard/dettaglio_cig/?cig=B6FBC745DC" xr:uid="{DD1D81A7-2D0F-4577-B604-784779D8FA33}"/>
    <hyperlink ref="K104" r:id="rId140" display="https://dati.anticorruzione.it/superset/dashboard/dettaglio_cig/?cig=B7AF97539E" xr:uid="{867A25CE-B3B3-4BC1-BD5C-99A4AB547DDA}"/>
    <hyperlink ref="K105" r:id="rId141" display="https://dati.anticorruzione.it/superset/dashboard/dettaglio_cig/?cig=B85783E828" xr:uid="{A6560FD2-EEE9-4EB7-8EC8-FA231D457AF9}"/>
    <hyperlink ref="K107" r:id="rId142" display="https://dati.anticorruzione.it/superset/dashboard/dettaglio_cig/?cig=B8C2C6815A" xr:uid="{868B94D2-7F50-4962-A0EC-7A2CBB35BA49}"/>
    <hyperlink ref="J107" r:id="rId143" xr:uid="{48A2DB5E-6490-9540-937A-27AA69BB8DC7}"/>
    <hyperlink ref="J108" r:id="rId144" xr:uid="{4767DC03-07C6-C640-8783-74580C5FB580}"/>
    <hyperlink ref="J109" r:id="rId145" xr:uid="{2D5E1E92-3762-4D49-BF03-CA2046DB3678}"/>
    <hyperlink ref="K108" r:id="rId146" display="https://dati.anticorruzione.it/superset/dashboard/dettaglio_cig/?cig=B8C30CE28E" xr:uid="{738386B8-6A60-46DA-9008-30B136C87718}"/>
    <hyperlink ref="K109" r:id="rId147" display="https://dettaglio-cig.anticorruzione.it/cig/B91C2A781B" xr:uid="{49E5CED6-A484-470E-AA77-D6CC970A29FD}"/>
    <hyperlink ref="J110" r:id="rId148" display="https://ecs-nodes.eu/sites/default/files/2026-04/57_2025_HUB_NODES_determina_Multicom Events.pdf" xr:uid="{8D9F01D2-5603-40C2-AD5E-7175DE866218}"/>
    <hyperlink ref="K110" r:id="rId149" display="https://dettaglio-cig.anticorruzione.it/cig/B98D5B1C61" xr:uid="{28E53632-DF09-4BA6-B06B-38289C30993C}"/>
    <hyperlink ref="J111" r:id="rId150" display="https://ecs-nodes.eu/sites/default/files/2026-06/58_2025_HUB_NODES_det Edenred.pdf" xr:uid="{FF2CED80-C9F8-4FD2-BB92-4EC59F3F9443}"/>
    <hyperlink ref="J112" r:id="rId151" display="https://ecs-nodes.eu/sites/default/files/2026-06/01_2026_HUB_NODES_det Di Iori.pdf" xr:uid="{CAB71C81-C132-4EA5-9D6D-9866A10457A5}"/>
    <hyperlink ref="J113" r:id="rId152" display="https://ecs-nodes.eu/sites/default/files/2026-06/02_2026_HUB_NODES_Elexys.pdf" xr:uid="{64A789BC-66B3-44A6-A981-DEFD0A95CFCE}"/>
    <hyperlink ref="J114" r:id="rId153" display="https://ecs-nodes.eu/sites/default/files/2026-06/10_2026_HUB_NODES_det Copie.pdf" xr:uid="{CFD37210-37E7-4B20-931D-926AA1EFA130}"/>
    <hyperlink ref="J116" r:id="rId154" display="https://ecs-nodes.eu/sites/default/files/2026-06/12_2026_HUB_NODES_det Condivi_0.pdf" xr:uid="{09E1C425-CCEA-4E2E-AB49-78B2D83D4D5E}"/>
    <hyperlink ref="J117" r:id="rId155" display="https://ecs-nodes.eu/sites/default/files/2026-06/19_2026_HUB_NODES_det Frigor.pdf" xr:uid="{6D402F73-314A-4039-8397-AFC0E42488C7}"/>
    <hyperlink ref="J118" r:id="rId156" display="https://ecs-nodes.eu/sites/default/files/2026-06/20_2026_HUB_NODES_det Caff Un.pdf" xr:uid="{3FEF9E27-C7F9-452B-ACD8-1F5FC73582A4}"/>
    <hyperlink ref="J119" r:id="rId157" display="https://ecs-nodes.eu/sites/default/files/2026-06/28_2026_HUB_NODES_det Praker.pdf" xr:uid="{6606C188-58D8-4F12-A1A9-B442783EA941}"/>
    <hyperlink ref="J115" r:id="rId158" display="https://ecs-nodes.eu/sites/default/files/2026-06/11_2026_HUB _det R.pdf" xr:uid="{6295BBE8-D4F2-4C45-89FB-BB31CFC20343}"/>
    <hyperlink ref="K111" r:id="rId159" display="https://dettaglio-cig.anticorruzione.it/cig/B98D0C7E3E" xr:uid="{F80728CB-1FB6-4592-90A0-A89C2AADE4B0}"/>
    <hyperlink ref="K112" r:id="rId160" display="https://dettaglio-cig.anticorruzione.it/cig/B9EBE205E8" xr:uid="{3FC89B3B-3D78-4EC2-BD3C-266B05F63E3B}"/>
    <hyperlink ref="K113" r:id="rId161" display="https://dettaglio-cig.anticorruzione.it/cig/BA4C52C2BA" xr:uid="{30D053EF-37C1-4010-88A8-8132F0760C2E}"/>
    <hyperlink ref="K114" r:id="rId162" display="https://dettaglio-cig.anticorruzione.it/cig/BAB16F3AEF" xr:uid="{4533D122-7EB6-4875-8B61-1D52493F36FB}"/>
    <hyperlink ref="K115" r:id="rId163" display="https://dettaglio-cig.anticorruzione.it/cig/BA7D1D7CFA" xr:uid="{A0FB3407-A88A-46F9-BD9A-F2E5B12890A0}"/>
    <hyperlink ref="K116" r:id="rId164" display="https://dettaglio-cig.anticorruzione.it/cig/BAB72915CB" xr:uid="{D286445E-D1F2-43D9-AE9E-42159AC03684}"/>
    <hyperlink ref="K117" r:id="rId165" display="https://dettaglio-cig.anticorruzione.it/cig/BAE847E6CF" xr:uid="{6C28645C-671F-4C6B-AC7D-1308A144C1E6}"/>
    <hyperlink ref="K118" r:id="rId166" display="https://dettaglio-cig.anticorruzione.it/cig/BAEFA6D935" xr:uid="{6A4E9F89-0129-4345-94A6-F9ACCEECAD14}"/>
    <hyperlink ref="K119" r:id="rId167" display="https://dettaglio-cig.anticorruzione.it/cig/BBC1424BE7" xr:uid="{4D37E88C-CF3A-4624-A419-05B2FE8AC4DD}"/>
  </hyperlinks>
  <pageMargins left="0.15748031496062992" right="0.15748031496062992" top="0.74803149606299213" bottom="0.74803149606299213" header="0.31496062992125984" footer="0.31496062992125984"/>
  <pageSetup scale="85" orientation="landscape" r:id="rId16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17d55cf-9183-4285-a96a-bd7d6bb79d29" xsi:nil="true"/>
    <lcf76f155ced4ddcb4097134ff3c332f xmlns="40478af9-93a4-473a-998f-f90507dd81f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448E11D23D266408366F48DA7C36C76" ma:contentTypeVersion="15" ma:contentTypeDescription="Creare un nuovo documento." ma:contentTypeScope="" ma:versionID="78014e13951205f2ca10280ee4fbafb2">
  <xsd:schema xmlns:xsd="http://www.w3.org/2001/XMLSchema" xmlns:xs="http://www.w3.org/2001/XMLSchema" xmlns:p="http://schemas.microsoft.com/office/2006/metadata/properties" xmlns:ns2="d17d55cf-9183-4285-a96a-bd7d6bb79d29" xmlns:ns3="40478af9-93a4-473a-998f-f90507dd81f5" targetNamespace="http://schemas.microsoft.com/office/2006/metadata/properties" ma:root="true" ma:fieldsID="3b0f3b86820af9064a0225504c7fff52" ns2:_="" ns3:_="">
    <xsd:import namespace="d17d55cf-9183-4285-a96a-bd7d6bb79d29"/>
    <xsd:import namespace="40478af9-93a4-473a-998f-f90507dd81f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7d55cf-9183-4285-a96a-bd7d6bb79d2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5ef9c4d6-c264-4a8f-83f0-3a35fa178f7c}" ma:internalName="TaxCatchAll" ma:showField="CatchAllData" ma:web="d17d55cf-9183-4285-a96a-bd7d6bb79d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478af9-93a4-473a-998f-f90507dd81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01d839f4-5e4e-4afa-85c1-b6ecef325b1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0B70E1-FAC6-4F20-84EB-6CC4469B347B}">
  <ds:schemaRefs>
    <ds:schemaRef ds:uri="http://schemas.microsoft.com/office/2006/metadata/properties"/>
    <ds:schemaRef ds:uri="http://schemas.microsoft.com/office/infopath/2007/PartnerControls"/>
    <ds:schemaRef ds:uri="d17d55cf-9183-4285-a96a-bd7d6bb79d29"/>
    <ds:schemaRef ds:uri="40478af9-93a4-473a-998f-f90507dd81f5"/>
  </ds:schemaRefs>
</ds:datastoreItem>
</file>

<file path=customXml/itemProps2.xml><?xml version="1.0" encoding="utf-8"?>
<ds:datastoreItem xmlns:ds="http://schemas.openxmlformats.org/officeDocument/2006/customXml" ds:itemID="{080E0DEB-0152-49E6-BE92-A710B0E8EEF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C902356-3233-4288-BC19-01A226ECE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7d55cf-9183-4285-a96a-bd7d6bb79d29"/>
    <ds:schemaRef ds:uri="40478af9-93a4-473a-998f-f90507dd81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sez bandi gare trasparenza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Monica  Baldovino</dc:creator>
  <cp:keywords/>
  <dc:description/>
  <cp:lastModifiedBy>Stefania  Dovis</cp:lastModifiedBy>
  <cp:revision/>
  <dcterms:created xsi:type="dcterms:W3CDTF">2024-07-23T15:10:19Z</dcterms:created>
  <dcterms:modified xsi:type="dcterms:W3CDTF">2026-06-11T21:43:05Z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0x0101003448E11D23D266408366F48DA7C36C76</vt:lpwstr>
  </property>
</Properties>
</file>